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cherwellandsouthnorthants.sharepoint.com/sites/communications-FS/Shared Documents/Migrated/Shared/Webteam/01 Documents/Finance/"/>
    </mc:Choice>
  </mc:AlternateContent>
  <xr:revisionPtr revIDLastSave="4" documentId="8_{B4EE10AA-3DE5-46A0-9E65-5AEDD6937199}" xr6:coauthVersionLast="47" xr6:coauthVersionMax="47" xr10:uidLastSave="{654EBA57-72B8-4BFA-AEFB-DF8FE5C02E93}"/>
  <bookViews>
    <workbookView xWindow="28680" yWindow="-120" windowWidth="29040" windowHeight="15720" xr2:uid="{F135AC61-B140-41E5-A2F9-9F9884F54736}"/>
  </bookViews>
  <sheets>
    <sheet name="CTax recover costs 2023-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B23" i="1"/>
  <c r="D22" i="1"/>
  <c r="D21" i="1"/>
  <c r="B21" i="1"/>
  <c r="D20" i="1"/>
  <c r="B20" i="1"/>
  <c r="D19" i="1"/>
  <c r="B16" i="1"/>
  <c r="D14" i="1"/>
  <c r="B14" i="1"/>
  <c r="B11" i="1"/>
  <c r="D11" i="1" s="1"/>
  <c r="B10" i="1"/>
  <c r="D8" i="1"/>
  <c r="B8" i="1"/>
  <c r="B25" i="1" l="1"/>
  <c r="B27" i="1" s="1"/>
  <c r="D16" i="1"/>
  <c r="D25" i="1" s="1"/>
  <c r="D27" i="1" s="1"/>
</calcChain>
</file>

<file path=xl/sharedStrings.xml><?xml version="1.0" encoding="utf-8"?>
<sst xmlns="http://schemas.openxmlformats.org/spreadsheetml/2006/main" count="42" uniqueCount="36">
  <si>
    <t>Recovery Costs 2023/2024</t>
  </si>
  <si>
    <t xml:space="preserve">Estimated Number of summonses issued  </t>
  </si>
  <si>
    <t>(based on actual volumes from the previous financial year)</t>
  </si>
  <si>
    <t>Estimated Number of Liability Orders</t>
  </si>
  <si>
    <t>Summons Costs</t>
  </si>
  <si>
    <t>Liability Order Costs</t>
  </si>
  <si>
    <r>
      <rPr>
        <b/>
        <sz val="10"/>
        <color indexed="10"/>
        <rFont val="Arial"/>
        <family val="2"/>
      </rPr>
      <t xml:space="preserve">(*) </t>
    </r>
    <r>
      <rPr>
        <sz val="10"/>
        <rFont val="Arial"/>
        <family val="2"/>
      </rPr>
      <t>Covers all recovery administration, such as correspondence, arrangements, telephone calls, pre-list checking &amp; relevant resource time (at the appropriate percentage of recovery team costs) required to be able to serve the summons in accordance with the Council Tax (Administration &amp; Enforcement) Regulations 1992 (as amended). This provides a proportionate calculation of costs reasonably incurred within the council tax team to be able to obtain the Liability Order at any future hearing.</t>
    </r>
  </si>
  <si>
    <t>Revenues Team Resource Costs</t>
  </si>
  <si>
    <t>Annual Cost</t>
  </si>
  <si>
    <r>
      <t xml:space="preserve">Council Tax department costs (calculated against 42% team effort/resource) </t>
    </r>
    <r>
      <rPr>
        <b/>
        <sz val="10"/>
        <color indexed="10"/>
        <rFont val="Arial"/>
        <family val="2"/>
      </rPr>
      <t>(*)</t>
    </r>
  </si>
  <si>
    <t>Advocacy/Legal costs</t>
  </si>
  <si>
    <t>Application - Court fees at £0.50 per item</t>
  </si>
  <si>
    <t>Legislation training and updates</t>
  </si>
  <si>
    <t>Systems Team Resource Costs</t>
  </si>
  <si>
    <t>Scheduling relevant computer programmes</t>
  </si>
  <si>
    <t>Parameter setting</t>
  </si>
  <si>
    <t>IT support costs (release testing, upgrades)</t>
  </si>
  <si>
    <t>Other associated costs</t>
  </si>
  <si>
    <t>Travel, Mileage &amp; Parking costs</t>
  </si>
  <si>
    <t>Development, Production, Postage and Enveloping Costs at £1 per item</t>
  </si>
  <si>
    <t>Management costs</t>
  </si>
  <si>
    <t>Support costs apportioned in line with summons element (infrastucture, telephony etc)</t>
  </si>
  <si>
    <t>3rd party document solutions running costs - server hosting, operational costs</t>
  </si>
  <si>
    <t>Total</t>
  </si>
  <si>
    <t>Total cost / number of summonses and Liability Orders (Cell C4 &amp; C5)</t>
  </si>
  <si>
    <r>
      <rPr>
        <sz val="10"/>
        <rFont val="Arial"/>
        <family val="2"/>
      </rPr>
      <t xml:space="preserve">Total assumed cost   = </t>
    </r>
    <r>
      <rPr>
        <b/>
        <sz val="10"/>
        <rFont val="Arial"/>
        <family val="2"/>
      </rPr>
      <t xml:space="preserve">£111.62 </t>
    </r>
    <r>
      <rPr>
        <sz val="10"/>
        <rFont val="Arial"/>
        <family val="2"/>
      </rPr>
      <t>per account</t>
    </r>
  </si>
  <si>
    <t xml:space="preserve">Application of Costs awarded by court </t>
  </si>
  <si>
    <r>
      <rPr>
        <sz val="10"/>
        <rFont val="Arial"/>
        <family val="2"/>
      </rPr>
      <t>Total application cost</t>
    </r>
    <r>
      <rPr>
        <b/>
        <sz val="10"/>
        <rFont val="Arial"/>
        <family val="2"/>
      </rPr>
      <t xml:space="preserve"> </t>
    </r>
    <r>
      <rPr>
        <sz val="10"/>
        <rFont val="Arial"/>
        <family val="2"/>
      </rPr>
      <t>=</t>
    </r>
    <r>
      <rPr>
        <b/>
        <sz val="10"/>
        <rFont val="Arial"/>
        <family val="2"/>
      </rPr>
      <t xml:space="preserve"> £110.00 </t>
    </r>
    <r>
      <rPr>
        <sz val="10"/>
        <rFont val="Arial"/>
        <family val="2"/>
      </rPr>
      <t>per account</t>
    </r>
  </si>
  <si>
    <t xml:space="preserve">The cost of council staff (including salaries, national insurance, superannuation and other staff costs) who undertake necessary record checking in preparation for issuing summons, deal with enquiries and questions relating to summons and attend the Magistrates Court and make application for liability orders. </t>
  </si>
  <si>
    <t xml:space="preserve">The cost of printing, paper and postage for the final notice and the summons including relevant staff time. </t>
  </si>
  <si>
    <t>The cost of providing office accommodation for the work to be done including the maintenance, utilities and general office running costs</t>
  </si>
  <si>
    <t>The cost of support services including HR, payroll, accountancy and creditors.</t>
  </si>
  <si>
    <t xml:space="preserve">Checked and approved by: </t>
  </si>
  <si>
    <t>Michael Furness, Assistant Director of Finance and Section 151 Officer</t>
  </si>
  <si>
    <t>Date: 20.10.2023</t>
  </si>
  <si>
    <t>The cost of licence and maintenance of the computer equipment and software than is used to monitor and store the Council Tax debit and payment records to allow the summons to be issued and the contractual cost of the managed service relation to this.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</si>
</sst>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quot;£&quot;#,##0"/>
    <numFmt numFmtId="166" formatCode="_-&quot;£&quot;* #,##0_-;\-&quot;£&quot;* #,##0_-;_-&quot;£&quot;*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0"/>
      <name val="Arial"/>
      <family val="2"/>
    </font>
    <font>
      <sz val="10"/>
      <name val="Arial"/>
      <family val="2"/>
    </font>
    <font>
      <b/>
      <u/>
      <sz val="10"/>
      <name val="Arial"/>
      <family val="2"/>
    </font>
    <font>
      <b/>
      <sz val="10"/>
      <color indexed="10"/>
      <name val="Arial"/>
      <family val="2"/>
    </font>
    <font>
      <sz val="8"/>
      <name val="Arial"/>
      <family val="2"/>
    </font>
    <font>
      <sz val="12"/>
      <name val="Arial"/>
      <family val="2"/>
    </font>
    <font>
      <b/>
      <sz val="12"/>
      <name val="Arial"/>
      <family val="2"/>
    </font>
    <font>
      <sz val="11"/>
      <name val="Arial"/>
      <family val="2"/>
    </font>
    <font>
      <b/>
      <sz val="14"/>
      <name val="Arial"/>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0" fillId="2" borderId="0" xfId="0" applyFill="1"/>
    <xf numFmtId="164" fontId="0" fillId="2" borderId="0" xfId="0" applyNumberFormat="1" applyFill="1"/>
    <xf numFmtId="0" fontId="3" fillId="3" borderId="1" xfId="0" applyFont="1" applyFill="1" applyBorder="1"/>
    <xf numFmtId="3" fontId="3" fillId="4" borderId="1" xfId="0" applyNumberFormat="1" applyFont="1" applyFill="1" applyBorder="1"/>
    <xf numFmtId="0" fontId="4" fillId="2" borderId="0" xfId="0" applyFont="1" applyFill="1"/>
    <xf numFmtId="0" fontId="3" fillId="2" borderId="0" xfId="0" applyFont="1" applyFill="1"/>
    <xf numFmtId="164" fontId="3" fillId="2" borderId="0" xfId="0" applyNumberFormat="1" applyFont="1" applyFill="1"/>
    <xf numFmtId="0" fontId="3" fillId="3" borderId="2" xfId="0" applyFont="1" applyFill="1" applyBorder="1"/>
    <xf numFmtId="3" fontId="3" fillId="4" borderId="2" xfId="0" applyNumberFormat="1" applyFont="1" applyFill="1" applyBorder="1"/>
    <xf numFmtId="0" fontId="5" fillId="2" borderId="0" xfId="0" applyFont="1" applyFill="1" applyAlignment="1">
      <alignment horizontal="right"/>
    </xf>
    <xf numFmtId="0" fontId="7" fillId="0" borderId="0" xfId="0" applyFont="1" applyAlignment="1">
      <alignment horizontal="right"/>
    </xf>
    <xf numFmtId="0" fontId="4" fillId="0" borderId="3" xfId="0" applyFont="1" applyBorder="1"/>
    <xf numFmtId="44" fontId="0" fillId="0" borderId="1" xfId="1" applyFont="1" applyBorder="1"/>
    <xf numFmtId="165" fontId="4" fillId="2" borderId="0" xfId="0" applyNumberFormat="1" applyFont="1" applyFill="1"/>
    <xf numFmtId="166" fontId="0" fillId="0" borderId="1" xfId="1" applyNumberFormat="1" applyFont="1" applyBorder="1"/>
    <xf numFmtId="166" fontId="0" fillId="0" borderId="3" xfId="1" applyNumberFormat="1" applyFont="1" applyBorder="1"/>
    <xf numFmtId="0" fontId="4" fillId="0" borderId="2" xfId="0" applyFont="1" applyBorder="1"/>
    <xf numFmtId="166" fontId="0" fillId="0" borderId="2" xfId="1" applyNumberFormat="1" applyFont="1" applyBorder="1"/>
    <xf numFmtId="166" fontId="4" fillId="2" borderId="0" xfId="1" applyNumberFormat="1" applyFont="1" applyFill="1"/>
    <xf numFmtId="166" fontId="0" fillId="0" borderId="0" xfId="1" applyNumberFormat="1" applyFont="1"/>
    <xf numFmtId="0" fontId="7" fillId="2" borderId="0" xfId="0" applyFont="1" applyFill="1" applyAlignment="1">
      <alignment horizontal="right"/>
    </xf>
    <xf numFmtId="9" fontId="4" fillId="0" borderId="2" xfId="0" applyNumberFormat="1" applyFont="1" applyBorder="1"/>
    <xf numFmtId="9" fontId="4" fillId="2" borderId="0" xfId="0" applyNumberFormat="1" applyFont="1" applyFill="1"/>
    <xf numFmtId="165" fontId="0" fillId="2" borderId="0" xfId="0" applyNumberFormat="1" applyFill="1"/>
    <xf numFmtId="9" fontId="3" fillId="3" borderId="1" xfId="0" applyNumberFormat="1" applyFont="1" applyFill="1" applyBorder="1"/>
    <xf numFmtId="0" fontId="0" fillId="0" borderId="3" xfId="0" applyBorder="1"/>
    <xf numFmtId="0" fontId="3" fillId="2" borderId="0" xfId="0" applyFont="1" applyFill="1" applyAlignment="1">
      <alignment horizontal="right"/>
    </xf>
    <xf numFmtId="44" fontId="0" fillId="0" borderId="4" xfId="1" applyFont="1" applyBorder="1"/>
    <xf numFmtId="44" fontId="3" fillId="2" borderId="5" xfId="1" applyFont="1" applyFill="1" applyBorder="1"/>
    <xf numFmtId="164" fontId="0" fillId="2" borderId="0" xfId="0" applyNumberFormat="1" applyFill="1" applyAlignment="1">
      <alignment horizontal="right"/>
    </xf>
    <xf numFmtId="0" fontId="4" fillId="5" borderId="6" xfId="0" applyFont="1" applyFill="1" applyBorder="1"/>
    <xf numFmtId="44" fontId="4" fillId="6" borderId="6" xfId="1" applyFont="1" applyFill="1" applyBorder="1"/>
    <xf numFmtId="164" fontId="3" fillId="6" borderId="0" xfId="0" applyNumberFormat="1" applyFont="1" applyFill="1"/>
    <xf numFmtId="44" fontId="0" fillId="2" borderId="0" xfId="1" applyFont="1" applyFill="1"/>
    <xf numFmtId="0" fontId="8" fillId="3" borderId="6" xfId="0" applyFont="1" applyFill="1" applyBorder="1"/>
    <xf numFmtId="44" fontId="9" fillId="4" borderId="6" xfId="1" applyFont="1" applyFill="1" applyBorder="1"/>
    <xf numFmtId="164" fontId="3" fillId="4" borderId="0" xfId="0" applyNumberFormat="1" applyFont="1" applyFill="1"/>
    <xf numFmtId="0" fontId="10" fillId="0" borderId="0" xfId="0" quotePrefix="1" applyFont="1" applyAlignment="1">
      <alignment horizontal="left" wrapText="1"/>
    </xf>
    <xf numFmtId="0" fontId="10" fillId="0" borderId="0" xfId="0" applyFont="1" applyAlignment="1">
      <alignment wrapText="1"/>
    </xf>
    <xf numFmtId="0" fontId="2" fillId="0" borderId="0" xfId="0" applyFont="1"/>
    <xf numFmtId="0" fontId="10" fillId="0" borderId="0" xfId="0" quotePrefix="1" applyFont="1" applyAlignment="1">
      <alignment wrapText="1"/>
    </xf>
    <xf numFmtId="0" fontId="11" fillId="2" borderId="0" xfId="0" applyFont="1" applyFill="1"/>
    <xf numFmtId="0" fontId="4"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37</xdr:row>
      <xdr:rowOff>45720</xdr:rowOff>
    </xdr:from>
    <xdr:to>
      <xdr:col>0</xdr:col>
      <xdr:colOff>1817370</xdr:colOff>
      <xdr:row>39</xdr:row>
      <xdr:rowOff>80010</xdr:rowOff>
    </xdr:to>
    <xdr:pic>
      <xdr:nvPicPr>
        <xdr:cNvPr id="2" name="Picture 1" descr="Signature of Michael Furness, Assistant Director of Finance and Section 151 Officer">
          <a:extLst>
            <a:ext uri="{FF2B5EF4-FFF2-40B4-BE49-F238E27FC236}">
              <a16:creationId xmlns:a16="http://schemas.microsoft.com/office/drawing/2014/main" id="{C466DDCE-5BD1-4EC5-A0E7-B7FDE58FE0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6753"/>
        <a:stretch/>
      </xdr:blipFill>
      <xdr:spPr bwMode="auto">
        <a:xfrm>
          <a:off x="45720" y="10008870"/>
          <a:ext cx="1771650" cy="41529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5EBEE-C9C6-4CE6-95FF-A97B8B0851D0}">
  <dimension ref="A1:G41"/>
  <sheetViews>
    <sheetView tabSelected="1" workbookViewId="0">
      <selection activeCell="L30" sqref="L30"/>
    </sheetView>
  </sheetViews>
  <sheetFormatPr defaultRowHeight="15" x14ac:dyDescent="0.25"/>
  <cols>
    <col min="1" max="1" width="102.7109375" customWidth="1"/>
    <col min="2" max="2" width="21.7109375" customWidth="1"/>
    <col min="4" max="4" width="15" customWidth="1"/>
    <col min="6" max="6" width="42.28515625" customWidth="1"/>
  </cols>
  <sheetData>
    <row r="1" spans="1:7" s="42" customFormat="1" ht="18" x14ac:dyDescent="0.25">
      <c r="A1" s="42" t="s">
        <v>0</v>
      </c>
    </row>
    <row r="2" spans="1:7" ht="15.75" thickBot="1" x14ac:dyDescent="0.3">
      <c r="A2" s="1"/>
      <c r="B2" s="1"/>
      <c r="C2" s="1"/>
      <c r="D2" s="1"/>
      <c r="E2" s="2"/>
      <c r="F2" s="2"/>
      <c r="G2" s="1"/>
    </row>
    <row r="3" spans="1:7" x14ac:dyDescent="0.25">
      <c r="A3" s="3" t="s">
        <v>1</v>
      </c>
      <c r="B3" s="4">
        <v>5584</v>
      </c>
      <c r="C3" s="5" t="s">
        <v>2</v>
      </c>
      <c r="D3" s="6"/>
      <c r="E3" s="6"/>
      <c r="F3" s="7"/>
      <c r="G3" s="6"/>
    </row>
    <row r="4" spans="1:7" ht="15.75" thickBot="1" x14ac:dyDescent="0.3">
      <c r="A4" s="8" t="s">
        <v>3</v>
      </c>
      <c r="B4" s="9">
        <v>3977</v>
      </c>
      <c r="C4" s="5" t="s">
        <v>2</v>
      </c>
      <c r="D4" s="6"/>
      <c r="E4" s="6"/>
      <c r="F4" s="7"/>
      <c r="G4" s="6"/>
    </row>
    <row r="5" spans="1:7" x14ac:dyDescent="0.25">
      <c r="A5" s="1"/>
      <c r="B5" s="1"/>
      <c r="C5" s="1"/>
      <c r="D5" s="1"/>
      <c r="E5" s="2"/>
      <c r="F5" s="2"/>
      <c r="G5" s="1"/>
    </row>
    <row r="6" spans="1:7" ht="15.75" customHeight="1" thickBot="1" x14ac:dyDescent="0.3">
      <c r="A6" s="1"/>
      <c r="B6" s="10" t="s">
        <v>4</v>
      </c>
      <c r="C6" s="1"/>
      <c r="D6" s="10" t="s">
        <v>5</v>
      </c>
      <c r="E6" s="2"/>
      <c r="F6" s="43" t="s">
        <v>6</v>
      </c>
      <c r="G6" s="43"/>
    </row>
    <row r="7" spans="1:7" ht="15.75" thickBot="1" x14ac:dyDescent="0.3">
      <c r="A7" s="3" t="s">
        <v>7</v>
      </c>
      <c r="B7" s="11" t="s">
        <v>8</v>
      </c>
      <c r="C7" s="1"/>
      <c r="D7" s="11" t="s">
        <v>8</v>
      </c>
      <c r="E7" s="2"/>
      <c r="F7" s="43"/>
      <c r="G7" s="43"/>
    </row>
    <row r="8" spans="1:7" x14ac:dyDescent="0.25">
      <c r="A8" s="12" t="s">
        <v>9</v>
      </c>
      <c r="B8" s="13">
        <f>836973*0.3</f>
        <v>251091.9</v>
      </c>
      <c r="C8" s="14"/>
      <c r="D8" s="15">
        <f>836973*0.12</f>
        <v>100436.76</v>
      </c>
      <c r="E8" s="2"/>
      <c r="F8" s="43"/>
      <c r="G8" s="43"/>
    </row>
    <row r="9" spans="1:7" x14ac:dyDescent="0.25">
      <c r="A9" s="12" t="s">
        <v>10</v>
      </c>
      <c r="B9" s="16">
        <v>0</v>
      </c>
      <c r="C9" s="14"/>
      <c r="D9" s="16">
        <v>9000</v>
      </c>
      <c r="E9" s="2"/>
      <c r="F9" s="43"/>
      <c r="G9" s="43"/>
    </row>
    <row r="10" spans="1:7" x14ac:dyDescent="0.25">
      <c r="A10" s="12" t="s">
        <v>11</v>
      </c>
      <c r="B10" s="16">
        <f>B3*0.5</f>
        <v>2792</v>
      </c>
      <c r="C10" s="1"/>
      <c r="D10" s="16">
        <v>0</v>
      </c>
      <c r="E10" s="2"/>
      <c r="F10" s="43"/>
      <c r="G10" s="43"/>
    </row>
    <row r="11" spans="1:7" ht="15.75" thickBot="1" x14ac:dyDescent="0.3">
      <c r="A11" s="17" t="s">
        <v>12</v>
      </c>
      <c r="B11" s="18">
        <f>(1618+3000)*0.4</f>
        <v>1847.2</v>
      </c>
      <c r="C11" s="1"/>
      <c r="D11" s="18">
        <f>B11</f>
        <v>1847.2</v>
      </c>
      <c r="E11" s="2"/>
      <c r="F11" s="43"/>
      <c r="G11" s="43"/>
    </row>
    <row r="12" spans="1:7" ht="15.75" thickBot="1" x14ac:dyDescent="0.3">
      <c r="A12" s="5"/>
      <c r="B12" s="19"/>
      <c r="C12" s="1"/>
      <c r="D12" s="20"/>
      <c r="E12" s="2"/>
      <c r="F12" s="43"/>
      <c r="G12" s="43"/>
    </row>
    <row r="13" spans="1:7" ht="15.75" thickBot="1" x14ac:dyDescent="0.3">
      <c r="A13" s="3" t="s">
        <v>13</v>
      </c>
      <c r="B13" s="11" t="s">
        <v>8</v>
      </c>
      <c r="C13" s="1"/>
      <c r="D13" s="21" t="s">
        <v>8</v>
      </c>
      <c r="E13" s="2"/>
      <c r="F13" s="43"/>
      <c r="G13" s="43"/>
    </row>
    <row r="14" spans="1:7" x14ac:dyDescent="0.25">
      <c r="A14" s="12" t="s">
        <v>14</v>
      </c>
      <c r="B14" s="15">
        <f>40000*0.15*1.34*1.08</f>
        <v>8683.2000000000007</v>
      </c>
      <c r="C14" s="1"/>
      <c r="D14" s="15">
        <f>40000*0.15*1.34*1.08</f>
        <v>8683.2000000000007</v>
      </c>
      <c r="E14" s="2"/>
      <c r="F14" s="43"/>
      <c r="G14" s="43"/>
    </row>
    <row r="15" spans="1:7" x14ac:dyDescent="0.25">
      <c r="A15" s="12" t="s">
        <v>15</v>
      </c>
      <c r="B15" s="16">
        <v>3000</v>
      </c>
      <c r="C15" s="1"/>
      <c r="D15" s="16">
        <v>3000</v>
      </c>
      <c r="E15" s="2"/>
      <c r="F15" s="43"/>
      <c r="G15" s="43"/>
    </row>
    <row r="16" spans="1:7" ht="15.75" thickBot="1" x14ac:dyDescent="0.3">
      <c r="A16" s="22" t="s">
        <v>16</v>
      </c>
      <c r="B16" s="18">
        <f>SUM(31300*30%)</f>
        <v>9390</v>
      </c>
      <c r="C16" s="14"/>
      <c r="D16" s="18">
        <f>B16</f>
        <v>9390</v>
      </c>
      <c r="E16" s="2"/>
      <c r="F16" s="43"/>
      <c r="G16" s="43"/>
    </row>
    <row r="17" spans="1:7" ht="15.75" thickBot="1" x14ac:dyDescent="0.3">
      <c r="A17" s="23"/>
      <c r="B17" s="19"/>
      <c r="C17" s="1"/>
      <c r="D17" s="19"/>
      <c r="E17" s="14"/>
      <c r="F17" s="24"/>
      <c r="G17" s="1"/>
    </row>
    <row r="18" spans="1:7" ht="15.75" thickBot="1" x14ac:dyDescent="0.3">
      <c r="A18" s="25" t="s">
        <v>17</v>
      </c>
      <c r="B18" s="11" t="s">
        <v>8</v>
      </c>
      <c r="C18" s="1"/>
      <c r="D18" s="11" t="s">
        <v>8</v>
      </c>
      <c r="E18" s="14"/>
      <c r="F18" s="24"/>
      <c r="G18" s="1"/>
    </row>
    <row r="19" spans="1:7" x14ac:dyDescent="0.25">
      <c r="A19" s="12" t="s">
        <v>18</v>
      </c>
      <c r="B19" s="15">
        <v>0</v>
      </c>
      <c r="C19" s="1"/>
      <c r="D19" s="13">
        <f>((30*2*0.55)+8)*12</f>
        <v>492</v>
      </c>
      <c r="E19" s="24"/>
      <c r="F19" s="24"/>
      <c r="G19" s="1"/>
    </row>
    <row r="20" spans="1:7" x14ac:dyDescent="0.25">
      <c r="A20" s="26" t="s">
        <v>19</v>
      </c>
      <c r="B20" s="16">
        <f>SUM(B3*1)</f>
        <v>5584</v>
      </c>
      <c r="C20" s="1"/>
      <c r="D20" s="16">
        <f>B4*1</f>
        <v>3977</v>
      </c>
      <c r="E20" s="2"/>
      <c r="F20" s="24"/>
      <c r="G20" s="1"/>
    </row>
    <row r="21" spans="1:7" x14ac:dyDescent="0.25">
      <c r="A21" s="12" t="s">
        <v>20</v>
      </c>
      <c r="B21" s="16">
        <f>56000*1.34*1.08*0.3</f>
        <v>24312.960000000003</v>
      </c>
      <c r="C21" s="1"/>
      <c r="D21" s="16">
        <f>56000*1.34*1.08*0.15</f>
        <v>12156.480000000001</v>
      </c>
      <c r="E21" s="2"/>
      <c r="F21" s="24"/>
      <c r="G21" s="1"/>
    </row>
    <row r="22" spans="1:7" x14ac:dyDescent="0.25">
      <c r="A22" s="12" t="s">
        <v>21</v>
      </c>
      <c r="B22" s="16">
        <v>39675</v>
      </c>
      <c r="C22" s="1"/>
      <c r="D22" s="16">
        <f>B22/1.5</f>
        <v>26450</v>
      </c>
      <c r="E22" s="2"/>
      <c r="F22" s="24"/>
      <c r="G22" s="1"/>
    </row>
    <row r="23" spans="1:7" ht="15.75" thickBot="1" x14ac:dyDescent="0.3">
      <c r="A23" s="17" t="s">
        <v>22</v>
      </c>
      <c r="B23" s="18">
        <f>60000*0.3</f>
        <v>18000</v>
      </c>
      <c r="C23" s="1"/>
      <c r="D23" s="18">
        <f>60000*0.15</f>
        <v>9000</v>
      </c>
      <c r="E23" s="2"/>
      <c r="F23" s="24"/>
      <c r="G23" s="1"/>
    </row>
    <row r="24" spans="1:7" x14ac:dyDescent="0.25">
      <c r="A24" s="5"/>
      <c r="B24" s="19"/>
      <c r="C24" s="1"/>
      <c r="D24" s="19"/>
      <c r="E24" s="2"/>
      <c r="F24" s="24"/>
      <c r="G24" s="1"/>
    </row>
    <row r="25" spans="1:7" ht="15.75" thickBot="1" x14ac:dyDescent="0.3">
      <c r="A25" s="27" t="s">
        <v>23</v>
      </c>
      <c r="B25" s="28">
        <f>SUM(B8:B24)</f>
        <v>364376.26</v>
      </c>
      <c r="C25" s="1"/>
      <c r="D25" s="29">
        <f>SUM(D8:D23)</f>
        <v>184432.63999999998</v>
      </c>
      <c r="E25" s="30"/>
      <c r="F25" s="24"/>
      <c r="G25" s="1"/>
    </row>
    <row r="26" spans="1:7" ht="16.5" thickTop="1" thickBot="1" x14ac:dyDescent="0.3">
      <c r="A26" s="1"/>
      <c r="B26" s="1"/>
      <c r="C26" s="1"/>
      <c r="D26" s="19"/>
      <c r="E26" s="2"/>
      <c r="F26" s="2"/>
      <c r="G26" s="1"/>
    </row>
    <row r="27" spans="1:7" ht="15.75" thickBot="1" x14ac:dyDescent="0.3">
      <c r="A27" s="31" t="s">
        <v>24</v>
      </c>
      <c r="B27" s="32">
        <f>SUM(B25/B3)</f>
        <v>65.25362822349571</v>
      </c>
      <c r="C27" s="1"/>
      <c r="D27" s="32">
        <f>D25/B4</f>
        <v>46.37481518732713</v>
      </c>
      <c r="E27" s="2"/>
      <c r="F27" s="33" t="s">
        <v>25</v>
      </c>
      <c r="G27" s="1"/>
    </row>
    <row r="28" spans="1:7" ht="15.75" thickBot="1" x14ac:dyDescent="0.3">
      <c r="A28" s="1"/>
      <c r="B28" s="34"/>
      <c r="C28" s="1"/>
      <c r="D28" s="19"/>
      <c r="E28" s="2"/>
      <c r="F28" s="2"/>
      <c r="G28" s="1"/>
    </row>
    <row r="29" spans="1:7" ht="16.5" thickBot="1" x14ac:dyDescent="0.3">
      <c r="A29" s="35" t="s">
        <v>26</v>
      </c>
      <c r="B29" s="36">
        <v>65</v>
      </c>
      <c r="C29" s="1"/>
      <c r="D29" s="36">
        <v>45</v>
      </c>
      <c r="E29" s="1"/>
      <c r="F29" s="37" t="s">
        <v>27</v>
      </c>
      <c r="G29" s="1"/>
    </row>
    <row r="30" spans="1:7" ht="62.65" customHeight="1" x14ac:dyDescent="0.25">
      <c r="A30" s="41" t="s">
        <v>28</v>
      </c>
      <c r="B30" s="41"/>
    </row>
    <row r="31" spans="1:7" x14ac:dyDescent="0.25">
      <c r="A31" s="39" t="s">
        <v>29</v>
      </c>
      <c r="B31" s="38"/>
    </row>
    <row r="32" spans="1:7" ht="63" customHeight="1" x14ac:dyDescent="0.25">
      <c r="A32" s="41" t="s">
        <v>35</v>
      </c>
      <c r="B32" s="41"/>
    </row>
    <row r="33" spans="1:2" ht="35.65" customHeight="1" x14ac:dyDescent="0.25">
      <c r="A33" s="41" t="s">
        <v>30</v>
      </c>
      <c r="B33" s="41"/>
    </row>
    <row r="34" spans="1:2" ht="24" customHeight="1" x14ac:dyDescent="0.25">
      <c r="A34" s="41" t="s">
        <v>31</v>
      </c>
      <c r="B34" s="41"/>
    </row>
    <row r="36" spans="1:2" x14ac:dyDescent="0.25">
      <c r="A36" s="40" t="s">
        <v>32</v>
      </c>
    </row>
    <row r="37" spans="1:2" x14ac:dyDescent="0.25">
      <c r="A37" s="40" t="s">
        <v>33</v>
      </c>
    </row>
    <row r="38" spans="1:2" x14ac:dyDescent="0.25">
      <c r="A38" s="40"/>
    </row>
    <row r="41" spans="1:2" x14ac:dyDescent="0.25">
      <c r="A41" s="40" t="s">
        <v>34</v>
      </c>
    </row>
  </sheetData>
  <mergeCells count="1">
    <mergeCell ref="F6:G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FA6A57CD33C440A70D19D4E1DD38B0" ma:contentTypeVersion="16" ma:contentTypeDescription="Create a new document." ma:contentTypeScope="" ma:versionID="24efd3f98ec3380a04f66fd58eba6872">
  <xsd:schema xmlns:xsd="http://www.w3.org/2001/XMLSchema" xmlns:xs="http://www.w3.org/2001/XMLSchema" xmlns:p="http://schemas.microsoft.com/office/2006/metadata/properties" xmlns:ns2="44bcaed0-cf8f-4c3f-b9fe-8be46e025af1" xmlns:ns3="4e737bc8-d77b-4947-82c2-6c36a3d2d3ae" targetNamespace="http://schemas.microsoft.com/office/2006/metadata/properties" ma:root="true" ma:fieldsID="b352fd6458650afec3bdcac4d32b6408" ns2:_="" ns3:_="">
    <xsd:import namespace="44bcaed0-cf8f-4c3f-b9fe-8be46e025af1"/>
    <xsd:import namespace="4e737bc8-d77b-4947-82c2-6c36a3d2d3a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MediaServiceOCR"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caed0-cf8f-4c3f-b9fe-8be46e025af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e8b8dbd-fc24-4265-a2fa-4ca64bca616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737bc8-d77b-4947-82c2-6c36a3d2d3a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6d62825-aa33-4296-9e0b-43d53090bb16}" ma:internalName="TaxCatchAll" ma:showField="CatchAllData" ma:web="4e737bc8-d77b-4947-82c2-6c36a3d2d3a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bcaed0-cf8f-4c3f-b9fe-8be46e025af1">
      <Terms xmlns="http://schemas.microsoft.com/office/infopath/2007/PartnerControls"/>
    </lcf76f155ced4ddcb4097134ff3c332f>
    <TaxCatchAll xmlns="4e737bc8-d77b-4947-82c2-6c36a3d2d3ae" xsi:nil="true"/>
  </documentManagement>
</p:properties>
</file>

<file path=customXml/itemProps1.xml><?xml version="1.0" encoding="utf-8"?>
<ds:datastoreItem xmlns:ds="http://schemas.openxmlformats.org/officeDocument/2006/customXml" ds:itemID="{8351C365-6752-4DD1-89BB-7F0B14F3F828}">
  <ds:schemaRefs>
    <ds:schemaRef ds:uri="http://schemas.microsoft.com/sharepoint/v3/contenttype/forms"/>
  </ds:schemaRefs>
</ds:datastoreItem>
</file>

<file path=customXml/itemProps2.xml><?xml version="1.0" encoding="utf-8"?>
<ds:datastoreItem xmlns:ds="http://schemas.openxmlformats.org/officeDocument/2006/customXml" ds:itemID="{35859D0C-C788-42B6-88F0-377582F58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caed0-cf8f-4c3f-b9fe-8be46e025af1"/>
    <ds:schemaRef ds:uri="4e737bc8-d77b-4947-82c2-6c36a3d2d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E8AA30-1143-4DA2-A516-418A99342C2D}">
  <ds:schemaRefs>
    <ds:schemaRef ds:uri="http://schemas.microsoft.com/office/2006/metadata/properties"/>
    <ds:schemaRef ds:uri="http://purl.org/dc/terms/"/>
    <ds:schemaRef ds:uri="http://purl.org/dc/dcmitype/"/>
    <ds:schemaRef ds:uri="http://schemas.microsoft.com/office/2006/documentManagement/types"/>
    <ds:schemaRef ds:uri="http://purl.org/dc/elements/1.1/"/>
    <ds:schemaRef ds:uri="44bcaed0-cf8f-4c3f-b9fe-8be46e025af1"/>
    <ds:schemaRef ds:uri="http://schemas.microsoft.com/office/infopath/2007/PartnerControls"/>
    <ds:schemaRef ds:uri="http://schemas.openxmlformats.org/package/2006/metadata/core-properties"/>
    <ds:schemaRef ds:uri="4e737bc8-d77b-4947-82c2-6c36a3d2d3a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CTax recover costs 2023-24</vt:lpstr>
    </vt:vector>
  </TitlesOfParts>
  <Company>Cherwell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Cherwell District Council Council Tax court costs 2023-2024</dc:title>
  <dc:subject>Cherwell District Council Council Tax court costs 2023-2024</dc:subject>
  <dc:creator>Sandra Madeley</dc:creator>
  <cp:keywords>Finance and transparency</cp:keywords>
  <dc:description>Cherwell District Council Council Tax court costs 2023-2024</dc:description>
  <cp:lastModifiedBy>Ros Holloway</cp:lastModifiedBy>
  <dcterms:created xsi:type="dcterms:W3CDTF">2025-11-03T15:41:26Z</dcterms:created>
  <dcterms:modified xsi:type="dcterms:W3CDTF">2025-11-27T12:02:06Z</dcterms:modified>
  <cp:category>Finance and Transparency</cp:category>
  <cp:contentStatus>Finance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0x010100BEFA6A57CD33C440A70D19D4E1DD38B0</vt:lpwstr>
  </property>
  <property fmtid="{D5CDD505-2E9C-101B-9397-08002B2CF9AE}" pid="3" name="MediaServiceImageTags">
    <vt:lpwstr/>
  </property>
</Properties>
</file>