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erwellandsouthnorthants.sharepoint.com/sites/PayrollFS/Shared Documents/Migrated/1. CDC - Cherwell District Council/Tax Year 2025-26/Members Report/"/>
    </mc:Choice>
  </mc:AlternateContent>
  <xr:revisionPtr revIDLastSave="3220" documentId="13_ncr:1_{8DA4C439-2569-407F-B70E-70C9BB7C4E46}" xr6:coauthVersionLast="47" xr6:coauthVersionMax="47" xr10:uidLastSave="{EA4C2AC8-4C0A-42CB-A64D-DA9876D7EFBA}"/>
  <bookViews>
    <workbookView xWindow="28680" yWindow="-120" windowWidth="29040" windowHeight="15720" tabRatio="844" activeTab="12" xr2:uid="{00000000-000D-0000-FFFF-FFFF00000000}"/>
  </bookViews>
  <sheets>
    <sheet name="April 2025" sheetId="5" r:id="rId1"/>
    <sheet name="May 2025" sheetId="6" r:id="rId2"/>
    <sheet name="June 2025" sheetId="7" r:id="rId3"/>
    <sheet name="July 2025" sheetId="8" r:id="rId4"/>
    <sheet name="August 2025" sheetId="9" r:id="rId5"/>
    <sheet name="September 2025" sheetId="10" r:id="rId6"/>
    <sheet name="October 2025" sheetId="11" r:id="rId7"/>
    <sheet name="November 2025" sheetId="12" r:id="rId8"/>
    <sheet name="December 2025" sheetId="13" r:id="rId9"/>
    <sheet name="January 2026" sheetId="14" r:id="rId10"/>
    <sheet name="February 2026" sheetId="16" r:id="rId11"/>
    <sheet name="March 2026" sheetId="17" r:id="rId12"/>
    <sheet name="YTD Summary" sheetId="15" r:id="rId13"/>
  </sheets>
  <externalReferences>
    <externalReference r:id="rId14"/>
    <externalReference r:id="rId15"/>
    <externalReference r:id="rId16"/>
  </externalReferences>
  <definedNames>
    <definedName name="_xlnm._FilterDatabase" localSheetId="4" hidden="1">'August 2025'!$A$7:$A$77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3" i="8" l="1"/>
  <c r="Q63" i="8"/>
  <c r="K63" i="8"/>
  <c r="T78" i="15"/>
  <c r="Q60" i="5"/>
  <c r="T60" i="5"/>
  <c r="J26" i="12"/>
  <c r="Q12" i="17"/>
  <c r="T12" i="17" s="1"/>
  <c r="Q14" i="17"/>
  <c r="T14" i="17" s="1"/>
  <c r="Q15" i="17"/>
  <c r="T15" i="17" s="1"/>
  <c r="Q16" i="17"/>
  <c r="T16" i="17" s="1"/>
  <c r="E17" i="15"/>
  <c r="Q18" i="17"/>
  <c r="T18" i="17" s="1"/>
  <c r="Q19" i="17"/>
  <c r="T19" i="17" s="1"/>
  <c r="Q22" i="17"/>
  <c r="T22" i="17" s="1"/>
  <c r="Q27" i="17"/>
  <c r="T27" i="17" s="1"/>
  <c r="Q29" i="17"/>
  <c r="T29" i="17" s="1"/>
  <c r="Q33" i="17"/>
  <c r="T33" i="17" s="1"/>
  <c r="Q40" i="17"/>
  <c r="T40" i="17" s="1"/>
  <c r="Q42" i="17"/>
  <c r="T42" i="17" s="1"/>
  <c r="Q43" i="17"/>
  <c r="T43" i="17" s="1"/>
  <c r="Q44" i="17"/>
  <c r="T44" i="17" s="1"/>
  <c r="Q45" i="17"/>
  <c r="T45" i="17" s="1"/>
  <c r="Q46" i="17"/>
  <c r="T46" i="17" s="1"/>
  <c r="Q47" i="17"/>
  <c r="T47" i="17" s="1"/>
  <c r="E55" i="15"/>
  <c r="E57" i="15"/>
  <c r="Q58" i="17"/>
  <c r="T58" i="17" s="1"/>
  <c r="Q59" i="17"/>
  <c r="T59" i="17" s="1"/>
  <c r="Q60" i="17"/>
  <c r="T60" i="17" s="1"/>
  <c r="Q61" i="17"/>
  <c r="T61" i="17" s="1"/>
  <c r="D65" i="17"/>
  <c r="D78" i="15" s="1"/>
  <c r="D20" i="15"/>
  <c r="Q26" i="17"/>
  <c r="T26" i="17" s="1"/>
  <c r="Q28" i="17"/>
  <c r="T28" i="17" s="1"/>
  <c r="Q32" i="17"/>
  <c r="T32" i="17" s="1"/>
  <c r="Q34" i="17"/>
  <c r="T34" i="17" s="1"/>
  <c r="Q38" i="17"/>
  <c r="T38" i="17" s="1"/>
  <c r="Q48" i="17"/>
  <c r="T48" i="17" s="1"/>
  <c r="Q52" i="17"/>
  <c r="T52" i="17" s="1"/>
  <c r="Q62" i="17"/>
  <c r="T62" i="17" s="1"/>
  <c r="J63" i="9"/>
  <c r="J71" i="15" s="1"/>
  <c r="E75" i="15"/>
  <c r="F75" i="15"/>
  <c r="G75" i="15"/>
  <c r="H75" i="15"/>
  <c r="I75" i="15"/>
  <c r="K75" i="15"/>
  <c r="L75" i="15"/>
  <c r="M75" i="15"/>
  <c r="N75" i="15"/>
  <c r="O75" i="15"/>
  <c r="P75" i="15"/>
  <c r="R75" i="15"/>
  <c r="S75" i="15"/>
  <c r="E76" i="15"/>
  <c r="F76" i="15"/>
  <c r="G76" i="15"/>
  <c r="H76" i="15"/>
  <c r="I76" i="15"/>
  <c r="J76" i="15"/>
  <c r="K76" i="15"/>
  <c r="L76" i="15"/>
  <c r="M76" i="15"/>
  <c r="N76" i="15"/>
  <c r="O76" i="15"/>
  <c r="P76" i="15"/>
  <c r="Q76" i="15"/>
  <c r="R76" i="15"/>
  <c r="S76" i="15"/>
  <c r="T76" i="15"/>
  <c r="D76" i="15"/>
  <c r="D75" i="15"/>
  <c r="E74" i="15"/>
  <c r="F74" i="15"/>
  <c r="G74" i="15"/>
  <c r="H74" i="15"/>
  <c r="I74" i="15"/>
  <c r="K74" i="15"/>
  <c r="L74" i="15"/>
  <c r="M74" i="15"/>
  <c r="N74" i="15"/>
  <c r="O74" i="15"/>
  <c r="P74" i="15"/>
  <c r="R74" i="15"/>
  <c r="S74" i="15"/>
  <c r="D74" i="15"/>
  <c r="E73" i="15"/>
  <c r="F73" i="15"/>
  <c r="G73" i="15"/>
  <c r="H73" i="15"/>
  <c r="I73" i="15"/>
  <c r="J73" i="15"/>
  <c r="K73" i="15"/>
  <c r="L73" i="15"/>
  <c r="M73" i="15"/>
  <c r="N73" i="15"/>
  <c r="O73" i="15"/>
  <c r="P73" i="15"/>
  <c r="Q73" i="15"/>
  <c r="R73" i="15"/>
  <c r="S73" i="15"/>
  <c r="T73" i="15"/>
  <c r="D73" i="15"/>
  <c r="E72" i="15"/>
  <c r="F72" i="15"/>
  <c r="G72" i="15"/>
  <c r="H72" i="15"/>
  <c r="I72" i="15"/>
  <c r="J72" i="15"/>
  <c r="K72" i="15"/>
  <c r="L72" i="15"/>
  <c r="M72" i="15"/>
  <c r="N72" i="15"/>
  <c r="O72" i="15"/>
  <c r="P72" i="15"/>
  <c r="Q72" i="15"/>
  <c r="R72" i="15"/>
  <c r="S72" i="15"/>
  <c r="T72" i="15"/>
  <c r="D72" i="15"/>
  <c r="E71" i="15"/>
  <c r="F71" i="15"/>
  <c r="G71" i="15"/>
  <c r="H71" i="15"/>
  <c r="I71" i="15"/>
  <c r="K71" i="15"/>
  <c r="L71" i="15"/>
  <c r="M71" i="15"/>
  <c r="N71" i="15"/>
  <c r="O71" i="15"/>
  <c r="P71" i="15"/>
  <c r="R71" i="15"/>
  <c r="S71" i="15"/>
  <c r="D71" i="15"/>
  <c r="E70" i="15"/>
  <c r="F70" i="15"/>
  <c r="G70" i="15"/>
  <c r="H70" i="15"/>
  <c r="I70" i="15"/>
  <c r="J70" i="15"/>
  <c r="K70" i="15"/>
  <c r="L70" i="15"/>
  <c r="M70" i="15"/>
  <c r="N70" i="15"/>
  <c r="O70" i="15"/>
  <c r="P70" i="15"/>
  <c r="Q70" i="15"/>
  <c r="R70" i="15"/>
  <c r="S70" i="15"/>
  <c r="T70" i="15"/>
  <c r="D69" i="15"/>
  <c r="E68" i="15"/>
  <c r="F68" i="15"/>
  <c r="G68" i="15"/>
  <c r="H68" i="15"/>
  <c r="I68" i="15"/>
  <c r="J68" i="15"/>
  <c r="K68" i="15"/>
  <c r="L68" i="15"/>
  <c r="M68" i="15"/>
  <c r="N68" i="15"/>
  <c r="O68" i="15"/>
  <c r="P68" i="15"/>
  <c r="Q68" i="15"/>
  <c r="R68" i="15"/>
  <c r="S68" i="15"/>
  <c r="T68" i="15"/>
  <c r="D68" i="15"/>
  <c r="F78" i="15"/>
  <c r="H78" i="15"/>
  <c r="I78" i="15"/>
  <c r="K78" i="15"/>
  <c r="L78" i="15"/>
  <c r="N78" i="15"/>
  <c r="O78" i="15"/>
  <c r="P78" i="15"/>
  <c r="E77" i="15"/>
  <c r="F77" i="15"/>
  <c r="G77" i="15"/>
  <c r="H77" i="15"/>
  <c r="I77" i="15"/>
  <c r="J77" i="15"/>
  <c r="K77" i="15"/>
  <c r="L77" i="15"/>
  <c r="M77" i="15"/>
  <c r="N77" i="15"/>
  <c r="O77" i="15"/>
  <c r="P77" i="15"/>
  <c r="Q77" i="15"/>
  <c r="R77" i="15"/>
  <c r="S77" i="15"/>
  <c r="T77" i="15"/>
  <c r="D77" i="15"/>
  <c r="E7" i="16"/>
  <c r="E8" i="16"/>
  <c r="E10" i="16"/>
  <c r="Q10" i="16" s="1"/>
  <c r="T10" i="16" s="1"/>
  <c r="Q11" i="16"/>
  <c r="T11" i="16" s="1"/>
  <c r="Q13" i="16"/>
  <c r="T13" i="16" s="1"/>
  <c r="Q14" i="16"/>
  <c r="T14" i="16" s="1"/>
  <c r="Q15" i="16"/>
  <c r="T15" i="16" s="1"/>
  <c r="Q16" i="16"/>
  <c r="T16" i="16" s="1"/>
  <c r="E18" i="16"/>
  <c r="Q18" i="16" s="1"/>
  <c r="T18" i="16" s="1"/>
  <c r="E19" i="16"/>
  <c r="Q19" i="16" s="1"/>
  <c r="T19" i="16" s="1"/>
  <c r="E21" i="16"/>
  <c r="E26" i="16"/>
  <c r="E28" i="16"/>
  <c r="E29" i="15"/>
  <c r="E31" i="16"/>
  <c r="Q31" i="16" s="1"/>
  <c r="T31" i="16" s="1"/>
  <c r="E32" i="16"/>
  <c r="Q32" i="16" s="1"/>
  <c r="T32" i="16" s="1"/>
  <c r="E33" i="16"/>
  <c r="E37" i="16"/>
  <c r="Q39" i="16"/>
  <c r="T39" i="16" s="1"/>
  <c r="Q42" i="16"/>
  <c r="T42" i="16" s="1"/>
  <c r="E43" i="16"/>
  <c r="Q43" i="16" s="1"/>
  <c r="T43" i="16" s="1"/>
  <c r="Q44" i="16"/>
  <c r="T44" i="16" s="1"/>
  <c r="E46" i="16"/>
  <c r="Q46" i="16" s="1"/>
  <c r="T46" i="16" s="1"/>
  <c r="E47" i="16"/>
  <c r="Q47" i="16" s="1"/>
  <c r="T47" i="16" s="1"/>
  <c r="Q48" i="16"/>
  <c r="T48" i="16" s="1"/>
  <c r="E50" i="16"/>
  <c r="E51" i="16"/>
  <c r="Q56" i="16"/>
  <c r="T56" i="16" s="1"/>
  <c r="Q57" i="16"/>
  <c r="T57" i="16" s="1"/>
  <c r="Q58" i="16"/>
  <c r="T58" i="16" s="1"/>
  <c r="E59" i="16"/>
  <c r="Q60" i="16"/>
  <c r="T60" i="16" s="1"/>
  <c r="Q61" i="16"/>
  <c r="T61" i="16" s="1"/>
  <c r="Q6" i="16"/>
  <c r="Q27" i="16"/>
  <c r="T27" i="16" s="1"/>
  <c r="Q29" i="16"/>
  <c r="T29" i="16" s="1"/>
  <c r="Q30" i="16"/>
  <c r="T30" i="16" s="1"/>
  <c r="D34" i="15"/>
  <c r="Q41" i="16"/>
  <c r="T41" i="16" s="1"/>
  <c r="Q62" i="16"/>
  <c r="T62" i="16" s="1"/>
  <c r="J64" i="13"/>
  <c r="J75" i="15" s="1"/>
  <c r="J64" i="12"/>
  <c r="J74" i="15" s="1"/>
  <c r="Q62" i="9"/>
  <c r="T62" i="9" s="1"/>
  <c r="Q61" i="5"/>
  <c r="T61" i="5" s="1"/>
  <c r="D64" i="15"/>
  <c r="E64" i="15"/>
  <c r="F64" i="15"/>
  <c r="G64" i="15"/>
  <c r="H64" i="15"/>
  <c r="I64" i="15"/>
  <c r="J64" i="15"/>
  <c r="K64" i="15"/>
  <c r="L64" i="15"/>
  <c r="M64" i="15"/>
  <c r="N64" i="15"/>
  <c r="O64" i="15"/>
  <c r="P64" i="15"/>
  <c r="R64" i="15"/>
  <c r="S64" i="15"/>
  <c r="R63" i="15"/>
  <c r="S63" i="15"/>
  <c r="F63" i="15"/>
  <c r="G63" i="15"/>
  <c r="H63" i="15"/>
  <c r="I63" i="15"/>
  <c r="J63" i="15"/>
  <c r="K63" i="15"/>
  <c r="L63" i="15"/>
  <c r="M63" i="15"/>
  <c r="N63" i="15"/>
  <c r="O63" i="15"/>
  <c r="P63" i="15"/>
  <c r="E63" i="15"/>
  <c r="D63" i="15"/>
  <c r="S65" i="17"/>
  <c r="S78" i="15" s="1"/>
  <c r="R65" i="17"/>
  <c r="R78" i="15" s="1"/>
  <c r="P65" i="17"/>
  <c r="O65" i="17"/>
  <c r="N65" i="17"/>
  <c r="M65" i="17"/>
  <c r="M78" i="15" s="1"/>
  <c r="L65" i="17"/>
  <c r="K65" i="17"/>
  <c r="J65" i="17"/>
  <c r="J78" i="15" s="1"/>
  <c r="I65" i="17"/>
  <c r="H65" i="17"/>
  <c r="G65" i="17"/>
  <c r="G78" i="15" s="1"/>
  <c r="F65" i="17"/>
  <c r="E65" i="17"/>
  <c r="E78" i="15" s="1"/>
  <c r="Q64" i="17"/>
  <c r="T64" i="17" s="1"/>
  <c r="Q63" i="17"/>
  <c r="T63" i="17" s="1"/>
  <c r="Q57" i="17"/>
  <c r="T57" i="17" s="1"/>
  <c r="Q56" i="17"/>
  <c r="T56" i="17" s="1"/>
  <c r="Q55" i="17"/>
  <c r="T55" i="17" s="1"/>
  <c r="Q54" i="17"/>
  <c r="T54" i="17" s="1"/>
  <c r="Q53" i="17"/>
  <c r="T53" i="17" s="1"/>
  <c r="Q51" i="17"/>
  <c r="T51" i="17" s="1"/>
  <c r="Q50" i="17"/>
  <c r="T50" i="17" s="1"/>
  <c r="Q49" i="17"/>
  <c r="T49" i="17" s="1"/>
  <c r="Q41" i="17"/>
  <c r="T41" i="17" s="1"/>
  <c r="Q39" i="17"/>
  <c r="T39" i="17" s="1"/>
  <c r="Q37" i="17"/>
  <c r="T37" i="17" s="1"/>
  <c r="Q36" i="17"/>
  <c r="T36" i="17" s="1"/>
  <c r="Q35" i="17"/>
  <c r="T35" i="17" s="1"/>
  <c r="Q31" i="17"/>
  <c r="T31" i="17" s="1"/>
  <c r="Q30" i="17"/>
  <c r="T30" i="17" s="1"/>
  <c r="Q25" i="17"/>
  <c r="T25" i="17" s="1"/>
  <c r="Q24" i="17"/>
  <c r="T24" i="17" s="1"/>
  <c r="Q23" i="17"/>
  <c r="T23" i="17" s="1"/>
  <c r="Q21" i="17"/>
  <c r="T21" i="17" s="1"/>
  <c r="Q13" i="17"/>
  <c r="T13" i="17" s="1"/>
  <c r="Q11" i="17"/>
  <c r="T11" i="17" s="1"/>
  <c r="Q10" i="17"/>
  <c r="T10" i="17" s="1"/>
  <c r="Q9" i="17"/>
  <c r="T9" i="17" s="1"/>
  <c r="Q8" i="17"/>
  <c r="T8" i="17" s="1"/>
  <c r="Q7" i="17"/>
  <c r="T7" i="17" s="1"/>
  <c r="Q6" i="17"/>
  <c r="T6" i="17" s="1"/>
  <c r="S65" i="16"/>
  <c r="R65" i="16"/>
  <c r="P65" i="16"/>
  <c r="O65" i="16"/>
  <c r="N65" i="16"/>
  <c r="L65" i="16"/>
  <c r="K65" i="16"/>
  <c r="J65" i="16"/>
  <c r="I65" i="16"/>
  <c r="H65" i="16"/>
  <c r="F65" i="16"/>
  <c r="Q64" i="16"/>
  <c r="T64" i="16" s="1"/>
  <c r="Q55" i="16"/>
  <c r="T55" i="16" s="1"/>
  <c r="Q54" i="16"/>
  <c r="T54" i="16" s="1"/>
  <c r="Q53" i="16"/>
  <c r="T53" i="16" s="1"/>
  <c r="Q52" i="16"/>
  <c r="T52" i="16" s="1"/>
  <c r="Q51" i="16"/>
  <c r="T51" i="16" s="1"/>
  <c r="Q49" i="16"/>
  <c r="T49" i="16" s="1"/>
  <c r="Q40" i="16"/>
  <c r="T40" i="16" s="1"/>
  <c r="Q38" i="16"/>
  <c r="T38" i="16" s="1"/>
  <c r="Q36" i="16"/>
  <c r="T36" i="16" s="1"/>
  <c r="Q35" i="16"/>
  <c r="T35" i="16" s="1"/>
  <c r="Q24" i="16"/>
  <c r="T24" i="16" s="1"/>
  <c r="Q23" i="16"/>
  <c r="T23" i="16" s="1"/>
  <c r="Q22" i="16"/>
  <c r="T22" i="16" s="1"/>
  <c r="Q21" i="16"/>
  <c r="T21" i="16" s="1"/>
  <c r="Q17" i="16"/>
  <c r="T17" i="16" s="1"/>
  <c r="Q12" i="16"/>
  <c r="T12" i="16" s="1"/>
  <c r="Q9" i="16"/>
  <c r="T9" i="16" s="1"/>
  <c r="Q7" i="16"/>
  <c r="T7" i="16" s="1"/>
  <c r="Q11" i="14"/>
  <c r="T11" i="14" s="1"/>
  <c r="G16" i="15"/>
  <c r="Q17" i="14"/>
  <c r="T17" i="14" s="1"/>
  <c r="G19" i="15"/>
  <c r="G20" i="15"/>
  <c r="G26" i="15"/>
  <c r="G28" i="15"/>
  <c r="G29" i="15"/>
  <c r="G32" i="15"/>
  <c r="G33" i="15"/>
  <c r="Q44" i="14"/>
  <c r="T44" i="14" s="1"/>
  <c r="Q45" i="14"/>
  <c r="T45" i="14" s="1"/>
  <c r="G47" i="15"/>
  <c r="G48" i="15"/>
  <c r="Q59" i="14"/>
  <c r="T59" i="14" s="1"/>
  <c r="G61" i="15"/>
  <c r="G62" i="15"/>
  <c r="Q8" i="14"/>
  <c r="T8" i="14" s="1"/>
  <c r="Q14" i="14"/>
  <c r="T14" i="14" s="1"/>
  <c r="Q15" i="14"/>
  <c r="T15" i="14" s="1"/>
  <c r="Q38" i="14"/>
  <c r="T38" i="14" s="1"/>
  <c r="E62" i="15"/>
  <c r="Q6" i="14"/>
  <c r="T6" i="14" s="1"/>
  <c r="Q9" i="14"/>
  <c r="T9" i="14" s="1"/>
  <c r="Q10" i="14"/>
  <c r="T10" i="14" s="1"/>
  <c r="Q21" i="14"/>
  <c r="T21" i="14" s="1"/>
  <c r="Q22" i="14"/>
  <c r="T22" i="14" s="1"/>
  <c r="Q23" i="14"/>
  <c r="T23" i="14" s="1"/>
  <c r="Q25" i="14"/>
  <c r="T25" i="14" s="1"/>
  <c r="Q26" i="14"/>
  <c r="T26" i="14" s="1"/>
  <c r="Q27" i="14"/>
  <c r="T27" i="14" s="1"/>
  <c r="Q28" i="14"/>
  <c r="T28" i="14" s="1"/>
  <c r="Q35" i="14"/>
  <c r="T35" i="14" s="1"/>
  <c r="Q36" i="14"/>
  <c r="T36" i="14" s="1"/>
  <c r="Q37" i="14"/>
  <c r="T37" i="14" s="1"/>
  <c r="Q39" i="14"/>
  <c r="T39" i="14" s="1"/>
  <c r="Q40" i="14"/>
  <c r="T40" i="14" s="1"/>
  <c r="Q41" i="14"/>
  <c r="T41" i="14" s="1"/>
  <c r="Q42" i="14"/>
  <c r="T42" i="14" s="1"/>
  <c r="Q49" i="14"/>
  <c r="T49" i="14" s="1"/>
  <c r="Q50" i="14"/>
  <c r="T50" i="14" s="1"/>
  <c r="Q53" i="14"/>
  <c r="T53" i="14" s="1"/>
  <c r="Q54" i="14"/>
  <c r="T54" i="14" s="1"/>
  <c r="Q55" i="14"/>
  <c r="T55" i="14" s="1"/>
  <c r="Q56" i="14"/>
  <c r="T56" i="14" s="1"/>
  <c r="Q64" i="14"/>
  <c r="T64" i="14" s="1"/>
  <c r="R65" i="14"/>
  <c r="S65" i="14"/>
  <c r="F65" i="14"/>
  <c r="H65" i="14"/>
  <c r="I65" i="14"/>
  <c r="J65" i="14"/>
  <c r="K65" i="14"/>
  <c r="L65" i="14"/>
  <c r="M65" i="14"/>
  <c r="N65" i="14"/>
  <c r="O65" i="14"/>
  <c r="P65" i="14"/>
  <c r="Q12" i="14"/>
  <c r="T12" i="14" s="1"/>
  <c r="Q13" i="14"/>
  <c r="T13" i="14" s="1"/>
  <c r="Q29" i="14"/>
  <c r="T29" i="14" s="1"/>
  <c r="E51" i="13"/>
  <c r="Q10" i="13"/>
  <c r="T10" i="13" s="1"/>
  <c r="Q16" i="13"/>
  <c r="T16" i="13" s="1"/>
  <c r="Q18" i="13"/>
  <c r="T18" i="13" s="1"/>
  <c r="Q19" i="13"/>
  <c r="T19" i="13" s="1"/>
  <c r="Q20" i="13"/>
  <c r="T20" i="13" s="1"/>
  <c r="Q30" i="13"/>
  <c r="T30" i="13" s="1"/>
  <c r="Q31" i="13"/>
  <c r="T31" i="13" s="1"/>
  <c r="Q32" i="13"/>
  <c r="T32" i="13" s="1"/>
  <c r="Q33" i="13"/>
  <c r="T33" i="13" s="1"/>
  <c r="Q39" i="13"/>
  <c r="T39" i="13" s="1"/>
  <c r="Q42" i="13"/>
  <c r="T42" i="13" s="1"/>
  <c r="Q43" i="13"/>
  <c r="T43" i="13" s="1"/>
  <c r="Q44" i="13"/>
  <c r="T44" i="13" s="1"/>
  <c r="Q45" i="13"/>
  <c r="T45" i="13" s="1"/>
  <c r="Q46" i="13"/>
  <c r="T46" i="13" s="1"/>
  <c r="Q47" i="13"/>
  <c r="T47" i="13" s="1"/>
  <c r="Q48" i="13"/>
  <c r="T48" i="13" s="1"/>
  <c r="Q53" i="13"/>
  <c r="T53" i="13" s="1"/>
  <c r="Q56" i="13"/>
  <c r="T56" i="13" s="1"/>
  <c r="Q57" i="13"/>
  <c r="T57" i="13" s="1"/>
  <c r="Q58" i="13"/>
  <c r="T58" i="13" s="1"/>
  <c r="Q59" i="13"/>
  <c r="T59" i="13" s="1"/>
  <c r="Q60" i="13"/>
  <c r="T60" i="13" s="1"/>
  <c r="Q61" i="13"/>
  <c r="T61" i="13" s="1"/>
  <c r="Q6" i="13"/>
  <c r="Q8" i="13"/>
  <c r="T8" i="13" s="1"/>
  <c r="E12" i="15"/>
  <c r="Q22" i="13"/>
  <c r="T22" i="13" s="1"/>
  <c r="Q25" i="13"/>
  <c r="T25" i="13" s="1"/>
  <c r="Q26" i="13"/>
  <c r="T26" i="13" s="1"/>
  <c r="Q34" i="13"/>
  <c r="T34" i="13" s="1"/>
  <c r="Q36" i="13"/>
  <c r="T36" i="13" s="1"/>
  <c r="Q40" i="13"/>
  <c r="T40" i="13" s="1"/>
  <c r="Q50" i="13"/>
  <c r="T50" i="13" s="1"/>
  <c r="Q54" i="13"/>
  <c r="T54" i="13" s="1"/>
  <c r="Q7" i="13"/>
  <c r="T7" i="13" s="1"/>
  <c r="Q9" i="13"/>
  <c r="T9" i="13" s="1"/>
  <c r="Q13" i="13"/>
  <c r="T13" i="13" s="1"/>
  <c r="Q14" i="13"/>
  <c r="T14" i="13" s="1"/>
  <c r="Q15" i="13"/>
  <c r="T15" i="13" s="1"/>
  <c r="Q21" i="13"/>
  <c r="T21" i="13" s="1"/>
  <c r="Q23" i="13"/>
  <c r="T23" i="13" s="1"/>
  <c r="Q24" i="13"/>
  <c r="T24" i="13" s="1"/>
  <c r="Q27" i="13"/>
  <c r="T27" i="13" s="1"/>
  <c r="Q28" i="13"/>
  <c r="T28" i="13" s="1"/>
  <c r="Q29" i="13"/>
  <c r="T29" i="13" s="1"/>
  <c r="Q35" i="13"/>
  <c r="T35" i="13" s="1"/>
  <c r="Q37" i="13"/>
  <c r="T37" i="13" s="1"/>
  <c r="Q38" i="13"/>
  <c r="T38" i="13" s="1"/>
  <c r="Q41" i="13"/>
  <c r="T41" i="13" s="1"/>
  <c r="Q49" i="13"/>
  <c r="T49" i="13" s="1"/>
  <c r="Q51" i="13"/>
  <c r="T51" i="13" s="1"/>
  <c r="Q52" i="13"/>
  <c r="T52" i="13" s="1"/>
  <c r="Q55" i="13"/>
  <c r="T55" i="13" s="1"/>
  <c r="R64" i="13"/>
  <c r="F64" i="13"/>
  <c r="G64" i="13"/>
  <c r="H64" i="13"/>
  <c r="I64" i="13"/>
  <c r="K64" i="13"/>
  <c r="L64" i="13"/>
  <c r="M64" i="13"/>
  <c r="N64" i="13"/>
  <c r="O64" i="13"/>
  <c r="P64" i="13"/>
  <c r="S64" i="13"/>
  <c r="D64" i="13"/>
  <c r="Q7" i="12"/>
  <c r="Q8" i="12"/>
  <c r="Q9" i="12"/>
  <c r="Q10" i="12"/>
  <c r="Q11" i="12"/>
  <c r="Q12" i="12"/>
  <c r="T12" i="12" s="1"/>
  <c r="Q13" i="12"/>
  <c r="T13" i="12" s="1"/>
  <c r="Q14" i="12"/>
  <c r="Q15" i="12"/>
  <c r="T15" i="12" s="1"/>
  <c r="Q16" i="12"/>
  <c r="T16" i="12" s="1"/>
  <c r="Q17" i="12"/>
  <c r="T17" i="12" s="1"/>
  <c r="Q18" i="12"/>
  <c r="T18" i="12" s="1"/>
  <c r="Q19" i="12"/>
  <c r="T19" i="12" s="1"/>
  <c r="Q20" i="12"/>
  <c r="T20" i="12" s="1"/>
  <c r="Q21" i="12"/>
  <c r="Q22" i="12"/>
  <c r="Q23" i="12"/>
  <c r="Q24" i="12"/>
  <c r="Q25" i="12"/>
  <c r="T25" i="12" s="1"/>
  <c r="Q26" i="12"/>
  <c r="T26" i="12" s="1"/>
  <c r="Q27" i="12"/>
  <c r="T27" i="12" s="1"/>
  <c r="Q28" i="12"/>
  <c r="T28" i="12" s="1"/>
  <c r="Q29" i="12"/>
  <c r="T29" i="12" s="1"/>
  <c r="Q30" i="12"/>
  <c r="T30" i="12" s="1"/>
  <c r="Q31" i="12"/>
  <c r="T31" i="12" s="1"/>
  <c r="Q32" i="12"/>
  <c r="T32" i="12" s="1"/>
  <c r="Q33" i="12"/>
  <c r="T33" i="12" s="1"/>
  <c r="Q34" i="12"/>
  <c r="T34" i="12" s="1"/>
  <c r="Q35" i="12"/>
  <c r="Q36" i="12"/>
  <c r="Q37" i="12"/>
  <c r="Q38" i="12"/>
  <c r="Q39" i="12"/>
  <c r="Q40" i="12"/>
  <c r="T40" i="12" s="1"/>
  <c r="Q41" i="12"/>
  <c r="T41" i="12" s="1"/>
  <c r="Q42" i="12"/>
  <c r="Q43" i="12"/>
  <c r="T43" i="12" s="1"/>
  <c r="Q44" i="12"/>
  <c r="T44" i="12" s="1"/>
  <c r="Q45" i="12"/>
  <c r="T45" i="12" s="1"/>
  <c r="Q46" i="12"/>
  <c r="T46" i="12" s="1"/>
  <c r="Q47" i="12"/>
  <c r="T47" i="12" s="1"/>
  <c r="Q48" i="12"/>
  <c r="T48" i="12" s="1"/>
  <c r="Q49" i="12"/>
  <c r="Q50" i="12"/>
  <c r="Q51" i="12"/>
  <c r="Q52" i="12"/>
  <c r="Q53" i="12"/>
  <c r="T53" i="12" s="1"/>
  <c r="Q54" i="12"/>
  <c r="T54" i="12" s="1"/>
  <c r="Q55" i="12"/>
  <c r="T55" i="12" s="1"/>
  <c r="Q56" i="12"/>
  <c r="T56" i="12" s="1"/>
  <c r="Q57" i="12"/>
  <c r="T57" i="12" s="1"/>
  <c r="Q58" i="12"/>
  <c r="T58" i="12" s="1"/>
  <c r="Q59" i="12"/>
  <c r="T59" i="12" s="1"/>
  <c r="Q60" i="12"/>
  <c r="T60" i="12" s="1"/>
  <c r="Q61" i="12"/>
  <c r="T61" i="12" s="1"/>
  <c r="Q62" i="12"/>
  <c r="T62" i="12" s="1"/>
  <c r="Q6" i="12"/>
  <c r="G24" i="15"/>
  <c r="G27" i="15"/>
  <c r="G55" i="15"/>
  <c r="G64" i="12"/>
  <c r="E64" i="12"/>
  <c r="F64" i="12"/>
  <c r="H64" i="12"/>
  <c r="I64" i="12"/>
  <c r="K64" i="12"/>
  <c r="L64" i="12"/>
  <c r="M64" i="12"/>
  <c r="N64" i="12"/>
  <c r="O64" i="12"/>
  <c r="P64" i="12"/>
  <c r="R64" i="12"/>
  <c r="S64" i="12"/>
  <c r="E24" i="15"/>
  <c r="E52" i="15"/>
  <c r="D64" i="12"/>
  <c r="S63" i="11"/>
  <c r="T63" i="11"/>
  <c r="R63" i="11"/>
  <c r="E63" i="11"/>
  <c r="Q64" i="11" s="1"/>
  <c r="F63" i="11"/>
  <c r="G63" i="11"/>
  <c r="H63" i="11"/>
  <c r="I63" i="11"/>
  <c r="J63" i="11"/>
  <c r="K63" i="11"/>
  <c r="L63" i="11"/>
  <c r="M63" i="11"/>
  <c r="N63" i="11"/>
  <c r="O63" i="11"/>
  <c r="P63" i="11"/>
  <c r="Q63" i="11"/>
  <c r="Q7" i="11"/>
  <c r="Q8" i="11"/>
  <c r="Q9" i="11"/>
  <c r="T9" i="11" s="1"/>
  <c r="Q10" i="11"/>
  <c r="T10" i="11" s="1"/>
  <c r="Q11" i="11"/>
  <c r="Q12" i="11"/>
  <c r="Q13" i="11"/>
  <c r="Q14" i="11"/>
  <c r="Q15" i="11"/>
  <c r="Q16" i="11"/>
  <c r="Q17" i="11"/>
  <c r="T17" i="11" s="1"/>
  <c r="Q18" i="11"/>
  <c r="T18" i="11" s="1"/>
  <c r="Q19" i="11"/>
  <c r="T19" i="11" s="1"/>
  <c r="Q20" i="11"/>
  <c r="T20" i="11" s="1"/>
  <c r="Q21" i="11"/>
  <c r="Q22" i="11"/>
  <c r="T22" i="11" s="1"/>
  <c r="Q23" i="11"/>
  <c r="Q24" i="11"/>
  <c r="Q25" i="11"/>
  <c r="Q26" i="11"/>
  <c r="Q27" i="11"/>
  <c r="Q28" i="11"/>
  <c r="Q29" i="11"/>
  <c r="Q30" i="11"/>
  <c r="Q31" i="11"/>
  <c r="Q32" i="11"/>
  <c r="Q33" i="11"/>
  <c r="Q34" i="11"/>
  <c r="T34" i="11" s="1"/>
  <c r="Q35" i="11"/>
  <c r="Q36" i="11"/>
  <c r="Q37" i="11"/>
  <c r="T37" i="11" s="1"/>
  <c r="Q38" i="11"/>
  <c r="T38" i="11" s="1"/>
  <c r="Q39" i="11"/>
  <c r="Q40" i="11"/>
  <c r="Q41" i="11"/>
  <c r="Q42" i="11"/>
  <c r="Q43" i="11"/>
  <c r="Q44" i="11"/>
  <c r="Q45" i="11"/>
  <c r="T45" i="11" s="1"/>
  <c r="Q46" i="11"/>
  <c r="T46" i="11" s="1"/>
  <c r="Q47" i="11"/>
  <c r="T47" i="11" s="1"/>
  <c r="Q48" i="11"/>
  <c r="T48" i="11" s="1"/>
  <c r="Q49" i="11"/>
  <c r="Q50" i="11"/>
  <c r="T50" i="11" s="1"/>
  <c r="Q51" i="11"/>
  <c r="Q52" i="11"/>
  <c r="Q53" i="11"/>
  <c r="Q54" i="11"/>
  <c r="Q55" i="11"/>
  <c r="Q56" i="11"/>
  <c r="Q57" i="11"/>
  <c r="Q58" i="11"/>
  <c r="Q59" i="11"/>
  <c r="Q60" i="11"/>
  <c r="Q61" i="11"/>
  <c r="Q62" i="11"/>
  <c r="T62" i="11" s="1"/>
  <c r="Q6" i="11"/>
  <c r="T6" i="11" s="1"/>
  <c r="I26" i="11"/>
  <c r="G40" i="15"/>
  <c r="G42" i="15"/>
  <c r="G54" i="15"/>
  <c r="G56" i="15"/>
  <c r="G57" i="15"/>
  <c r="G58" i="15"/>
  <c r="E33" i="11"/>
  <c r="D63" i="11"/>
  <c r="T60" i="11"/>
  <c r="T61" i="11"/>
  <c r="R14" i="15"/>
  <c r="R15" i="15"/>
  <c r="T16" i="11"/>
  <c r="T21" i="11"/>
  <c r="R29" i="15"/>
  <c r="T30" i="11"/>
  <c r="T31" i="11"/>
  <c r="R32" i="15"/>
  <c r="R33" i="15"/>
  <c r="T35" i="11"/>
  <c r="T43" i="11"/>
  <c r="T44" i="11"/>
  <c r="T49" i="11"/>
  <c r="T57" i="11"/>
  <c r="T58" i="11"/>
  <c r="T59" i="11"/>
  <c r="R61" i="15"/>
  <c r="R62" i="15"/>
  <c r="Q13" i="10"/>
  <c r="T13" i="10" s="1"/>
  <c r="Q14" i="10"/>
  <c r="T14" i="10" s="1"/>
  <c r="Q15" i="10"/>
  <c r="T15" i="10" s="1"/>
  <c r="Q18" i="10"/>
  <c r="T18" i="10" s="1"/>
  <c r="Q30" i="10"/>
  <c r="T30" i="10" s="1"/>
  <c r="Q31" i="10"/>
  <c r="T31" i="10" s="1"/>
  <c r="Q34" i="10"/>
  <c r="Q41" i="10"/>
  <c r="T41" i="10" s="1"/>
  <c r="Q42" i="10"/>
  <c r="T42" i="10" s="1"/>
  <c r="Q43" i="10"/>
  <c r="T43" i="10" s="1"/>
  <c r="Q44" i="10"/>
  <c r="T44" i="10" s="1"/>
  <c r="Q46" i="10"/>
  <c r="Q59" i="10"/>
  <c r="T59" i="10" s="1"/>
  <c r="Q60" i="10"/>
  <c r="T60" i="10" s="1"/>
  <c r="Q62" i="10"/>
  <c r="Q8" i="10"/>
  <c r="T8" i="10" s="1"/>
  <c r="Q22" i="10"/>
  <c r="T22" i="10" s="1"/>
  <c r="Q26" i="10"/>
  <c r="T26" i="10" s="1"/>
  <c r="Q36" i="10"/>
  <c r="T36" i="10" s="1"/>
  <c r="Q54" i="10"/>
  <c r="T54" i="10" s="1"/>
  <c r="Q58" i="10"/>
  <c r="T58" i="10" s="1"/>
  <c r="E63" i="10"/>
  <c r="D62" i="10"/>
  <c r="S62" i="15"/>
  <c r="P62" i="15"/>
  <c r="O62" i="15"/>
  <c r="N62" i="15"/>
  <c r="M62" i="15"/>
  <c r="L62" i="15"/>
  <c r="K62" i="15"/>
  <c r="J62" i="15"/>
  <c r="I62" i="15"/>
  <c r="H62" i="15"/>
  <c r="F62" i="15"/>
  <c r="D63" i="10"/>
  <c r="Q35" i="10"/>
  <c r="T35" i="10" s="1"/>
  <c r="D38" i="15"/>
  <c r="Q49" i="10"/>
  <c r="T49" i="10" s="1"/>
  <c r="Q55" i="10"/>
  <c r="T55" i="10" s="1"/>
  <c r="Q56" i="10"/>
  <c r="Q57" i="10"/>
  <c r="Q61" i="10"/>
  <c r="T61" i="10" s="1"/>
  <c r="R13" i="15"/>
  <c r="R58" i="15"/>
  <c r="R60" i="15"/>
  <c r="R63" i="10"/>
  <c r="G8" i="9"/>
  <c r="G8" i="15" s="1"/>
  <c r="G10" i="9"/>
  <c r="G17" i="9"/>
  <c r="G19" i="9"/>
  <c r="Q26" i="9"/>
  <c r="G31" i="9"/>
  <c r="G63" i="9" s="1"/>
  <c r="Q36" i="9"/>
  <c r="T36" i="9" s="1"/>
  <c r="G43" i="9"/>
  <c r="G46" i="9"/>
  <c r="G51" i="9"/>
  <c r="G52" i="15"/>
  <c r="G59" i="9"/>
  <c r="E7" i="9"/>
  <c r="E63" i="9" s="1"/>
  <c r="E8" i="9"/>
  <c r="E10" i="9"/>
  <c r="Q13" i="9"/>
  <c r="Q14" i="9"/>
  <c r="T14" i="9" s="1"/>
  <c r="Q15" i="9"/>
  <c r="T15" i="9" s="1"/>
  <c r="E18" i="9"/>
  <c r="E19" i="9"/>
  <c r="E21" i="9"/>
  <c r="E26" i="9"/>
  <c r="E28" i="9"/>
  <c r="E31" i="9"/>
  <c r="E32" i="9"/>
  <c r="E33" i="9"/>
  <c r="E37" i="9"/>
  <c r="E43" i="9"/>
  <c r="E44" i="9"/>
  <c r="E46" i="9"/>
  <c r="E47" i="9"/>
  <c r="E50" i="9"/>
  <c r="Q50" i="9" s="1"/>
  <c r="T50" i="9" s="1"/>
  <c r="E59" i="9"/>
  <c r="D7" i="9"/>
  <c r="D8" i="9"/>
  <c r="D9" i="9"/>
  <c r="D10" i="9"/>
  <c r="D12" i="9"/>
  <c r="D16" i="9"/>
  <c r="D17" i="9"/>
  <c r="D18" i="9"/>
  <c r="D19" i="9"/>
  <c r="D21" i="9"/>
  <c r="Q21" i="9" s="1"/>
  <c r="T21" i="9" s="1"/>
  <c r="D22" i="9"/>
  <c r="Q22" i="9" s="1"/>
  <c r="T22" i="9" s="1"/>
  <c r="D23" i="9"/>
  <c r="Q23" i="9" s="1"/>
  <c r="T23" i="9" s="1"/>
  <c r="D24" i="9"/>
  <c r="Q24" i="9" s="1"/>
  <c r="T24" i="9" s="1"/>
  <c r="D25" i="9"/>
  <c r="D26" i="9"/>
  <c r="D27" i="9"/>
  <c r="D28" i="9"/>
  <c r="D29" i="9"/>
  <c r="D30" i="9"/>
  <c r="D31" i="9"/>
  <c r="D32" i="9"/>
  <c r="D33" i="9"/>
  <c r="D37" i="9"/>
  <c r="D37" i="15" s="1"/>
  <c r="D39" i="9"/>
  <c r="D40" i="9"/>
  <c r="Q40" i="9" s="1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Q54" i="9" s="1"/>
  <c r="T54" i="9" s="1"/>
  <c r="D55" i="9"/>
  <c r="Q55" i="9" s="1"/>
  <c r="D56" i="9"/>
  <c r="Q56" i="9" s="1"/>
  <c r="D57" i="9"/>
  <c r="D58" i="9"/>
  <c r="D59" i="9"/>
  <c r="D60" i="9"/>
  <c r="Q60" i="9" s="1"/>
  <c r="T60" i="9" s="1"/>
  <c r="D61" i="9"/>
  <c r="Q61" i="9" s="1"/>
  <c r="T61" i="9" s="1"/>
  <c r="D6" i="9"/>
  <c r="Q6" i="9" s="1"/>
  <c r="R8" i="15"/>
  <c r="R28" i="15"/>
  <c r="R36" i="15"/>
  <c r="R45" i="15"/>
  <c r="R47" i="15"/>
  <c r="D61" i="7"/>
  <c r="D60" i="7"/>
  <c r="Q11" i="8"/>
  <c r="Q13" i="8"/>
  <c r="Q14" i="8"/>
  <c r="Q15" i="8"/>
  <c r="Q19" i="8"/>
  <c r="Q20" i="8"/>
  <c r="Q28" i="8"/>
  <c r="Q34" i="8"/>
  <c r="Q35" i="8"/>
  <c r="Q36" i="8"/>
  <c r="T36" i="8" s="1"/>
  <c r="Q38" i="8"/>
  <c r="Q42" i="8"/>
  <c r="Q45" i="8"/>
  <c r="Q46" i="8"/>
  <c r="Q47" i="8"/>
  <c r="Q48" i="8"/>
  <c r="Q59" i="8"/>
  <c r="Q60" i="8"/>
  <c r="T60" i="8" s="1"/>
  <c r="Q61" i="8"/>
  <c r="T61" i="8" s="1"/>
  <c r="Q6" i="8"/>
  <c r="Q7" i="7"/>
  <c r="Q8" i="7"/>
  <c r="Q9" i="7"/>
  <c r="T9" i="7" s="1"/>
  <c r="Q10" i="7"/>
  <c r="Q11" i="7"/>
  <c r="Q12" i="7"/>
  <c r="Q13" i="7"/>
  <c r="Q14" i="7"/>
  <c r="Q15" i="7"/>
  <c r="Q16" i="7"/>
  <c r="Q17" i="7"/>
  <c r="Q18" i="7"/>
  <c r="T18" i="7" s="1"/>
  <c r="Q19" i="7"/>
  <c r="T19" i="7" s="1"/>
  <c r="Q20" i="7"/>
  <c r="T20" i="7" s="1"/>
  <c r="Q21" i="7"/>
  <c r="Q22" i="7"/>
  <c r="Q23" i="7"/>
  <c r="Q24" i="7"/>
  <c r="Q25" i="7"/>
  <c r="Q26" i="7"/>
  <c r="Q27" i="7"/>
  <c r="Q28" i="7"/>
  <c r="Q29" i="7"/>
  <c r="Q30" i="7"/>
  <c r="T30" i="7" s="1"/>
  <c r="Q31" i="7"/>
  <c r="T31" i="7" s="1"/>
  <c r="Q32" i="7"/>
  <c r="Q33" i="7"/>
  <c r="T33" i="7" s="1"/>
  <c r="Q34" i="7"/>
  <c r="Q35" i="7"/>
  <c r="Q36" i="7"/>
  <c r="Q37" i="7"/>
  <c r="T37" i="7" s="1"/>
  <c r="Q38" i="7"/>
  <c r="Q39" i="7"/>
  <c r="T39" i="7" s="1"/>
  <c r="Q40" i="7"/>
  <c r="Q41" i="7"/>
  <c r="Q42" i="7"/>
  <c r="Q43" i="7"/>
  <c r="Q44" i="7"/>
  <c r="Q45" i="7"/>
  <c r="T45" i="7" s="1"/>
  <c r="Q46" i="7"/>
  <c r="Q47" i="7"/>
  <c r="T47" i="7" s="1"/>
  <c r="Q48" i="7"/>
  <c r="T48" i="7" s="1"/>
  <c r="Q49" i="7"/>
  <c r="Q50" i="7"/>
  <c r="Q51" i="7"/>
  <c r="Q52" i="7"/>
  <c r="Q53" i="7"/>
  <c r="Q54" i="7"/>
  <c r="Q55" i="7"/>
  <c r="Q56" i="7"/>
  <c r="Q57" i="7"/>
  <c r="T57" i="7" s="1"/>
  <c r="Q58" i="7"/>
  <c r="Q59" i="7"/>
  <c r="T59" i="7" s="1"/>
  <c r="Q60" i="7"/>
  <c r="Q61" i="7"/>
  <c r="Q62" i="7" s="1"/>
  <c r="Q6" i="7"/>
  <c r="F63" i="8"/>
  <c r="G63" i="8"/>
  <c r="H63" i="8"/>
  <c r="I63" i="8"/>
  <c r="J63" i="8"/>
  <c r="L63" i="8"/>
  <c r="M63" i="8"/>
  <c r="N63" i="8"/>
  <c r="O63" i="8"/>
  <c r="P63" i="8"/>
  <c r="R63" i="8"/>
  <c r="S63" i="8"/>
  <c r="E62" i="7"/>
  <c r="F62" i="7"/>
  <c r="G62" i="7"/>
  <c r="H62" i="7"/>
  <c r="H69" i="15" s="1"/>
  <c r="I62" i="7"/>
  <c r="I69" i="15" s="1"/>
  <c r="J62" i="7"/>
  <c r="J69" i="15" s="1"/>
  <c r="K62" i="7"/>
  <c r="L62" i="7"/>
  <c r="M62" i="7"/>
  <c r="N62" i="7"/>
  <c r="O62" i="7"/>
  <c r="O69" i="15" s="1"/>
  <c r="P62" i="7"/>
  <c r="P69" i="15" s="1"/>
  <c r="R62" i="7"/>
  <c r="R69" i="15" s="1"/>
  <c r="S62" i="7"/>
  <c r="D62" i="7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D62" i="6"/>
  <c r="E62" i="5"/>
  <c r="E67" i="15" s="1"/>
  <c r="F62" i="5"/>
  <c r="F67" i="15" s="1"/>
  <c r="G62" i="5"/>
  <c r="G67" i="15" s="1"/>
  <c r="H62" i="5"/>
  <c r="H67" i="15" s="1"/>
  <c r="I62" i="5"/>
  <c r="I67" i="15" s="1"/>
  <c r="J62" i="5"/>
  <c r="J67" i="15" s="1"/>
  <c r="K62" i="5"/>
  <c r="K67" i="15" s="1"/>
  <c r="L62" i="5"/>
  <c r="L67" i="15" s="1"/>
  <c r="M62" i="5"/>
  <c r="M67" i="15" s="1"/>
  <c r="N62" i="5"/>
  <c r="N67" i="15" s="1"/>
  <c r="O62" i="5"/>
  <c r="O67" i="15" s="1"/>
  <c r="P62" i="5"/>
  <c r="P67" i="15" s="1"/>
  <c r="R62" i="5"/>
  <c r="R67" i="15" s="1"/>
  <c r="S62" i="5"/>
  <c r="S67" i="15" s="1"/>
  <c r="D62" i="5"/>
  <c r="D67" i="15" s="1"/>
  <c r="F60" i="15"/>
  <c r="H60" i="15"/>
  <c r="I60" i="15"/>
  <c r="J60" i="15"/>
  <c r="K60" i="15"/>
  <c r="L60" i="15"/>
  <c r="M60" i="15"/>
  <c r="N60" i="15"/>
  <c r="O60" i="15"/>
  <c r="P60" i="15"/>
  <c r="S60" i="15"/>
  <c r="F61" i="15"/>
  <c r="H61" i="15"/>
  <c r="I61" i="15"/>
  <c r="J61" i="15"/>
  <c r="K61" i="15"/>
  <c r="L61" i="15"/>
  <c r="M61" i="15"/>
  <c r="N61" i="15"/>
  <c r="O61" i="15"/>
  <c r="P61" i="15"/>
  <c r="S61" i="15"/>
  <c r="E7" i="8"/>
  <c r="E63" i="8" s="1"/>
  <c r="E8" i="8"/>
  <c r="E10" i="8"/>
  <c r="E18" i="8"/>
  <c r="E19" i="8"/>
  <c r="E21" i="8"/>
  <c r="E22" i="15"/>
  <c r="E26" i="8"/>
  <c r="E28" i="8"/>
  <c r="E31" i="8"/>
  <c r="E32" i="8"/>
  <c r="E33" i="8"/>
  <c r="T35" i="8"/>
  <c r="E37" i="8"/>
  <c r="E37" i="15" s="1"/>
  <c r="E43" i="8"/>
  <c r="E44" i="8"/>
  <c r="E46" i="8"/>
  <c r="E47" i="8"/>
  <c r="E50" i="8"/>
  <c r="E59" i="8"/>
  <c r="T52" i="12"/>
  <c r="T51" i="12"/>
  <c r="T50" i="12"/>
  <c r="T49" i="12"/>
  <c r="T42" i="12"/>
  <c r="T39" i="12"/>
  <c r="T38" i="12"/>
  <c r="T37" i="12"/>
  <c r="T36" i="12"/>
  <c r="T35" i="12"/>
  <c r="T24" i="12"/>
  <c r="T23" i="12"/>
  <c r="T22" i="12"/>
  <c r="T21" i="12"/>
  <c r="T14" i="12"/>
  <c r="T11" i="12"/>
  <c r="T10" i="12"/>
  <c r="T9" i="12"/>
  <c r="T8" i="12"/>
  <c r="T7" i="12"/>
  <c r="T6" i="12"/>
  <c r="T56" i="11"/>
  <c r="T55" i="11"/>
  <c r="T54" i="11"/>
  <c r="T53" i="11"/>
  <c r="T52" i="11"/>
  <c r="T51" i="11"/>
  <c r="T42" i="11"/>
  <c r="T41" i="11"/>
  <c r="T40" i="11"/>
  <c r="T39" i="11"/>
  <c r="T36" i="11"/>
  <c r="T28" i="11"/>
  <c r="T27" i="11"/>
  <c r="T26" i="11"/>
  <c r="T25" i="11"/>
  <c r="T24" i="11"/>
  <c r="T23" i="11"/>
  <c r="T14" i="11"/>
  <c r="T13" i="11"/>
  <c r="T12" i="11"/>
  <c r="T11" i="11"/>
  <c r="T8" i="11"/>
  <c r="S63" i="10"/>
  <c r="P63" i="10"/>
  <c r="O63" i="10"/>
  <c r="N63" i="10"/>
  <c r="M63" i="10"/>
  <c r="L63" i="10"/>
  <c r="K63" i="10"/>
  <c r="J63" i="10"/>
  <c r="I63" i="10"/>
  <c r="H63" i="10"/>
  <c r="G63" i="10"/>
  <c r="F63" i="10"/>
  <c r="Q53" i="10"/>
  <c r="Q52" i="10"/>
  <c r="Q50" i="10"/>
  <c r="T50" i="10" s="1"/>
  <c r="Q48" i="10"/>
  <c r="Q47" i="10"/>
  <c r="T47" i="10" s="1"/>
  <c r="Q40" i="10"/>
  <c r="T40" i="10" s="1"/>
  <c r="Q39" i="10"/>
  <c r="T39" i="10" s="1"/>
  <c r="Q38" i="10"/>
  <c r="T38" i="10" s="1"/>
  <c r="Q37" i="10"/>
  <c r="T37" i="10" s="1"/>
  <c r="Q33" i="10"/>
  <c r="T33" i="10" s="1"/>
  <c r="Q25" i="10"/>
  <c r="T25" i="10" s="1"/>
  <c r="Q24" i="10"/>
  <c r="T24" i="10" s="1"/>
  <c r="Q21" i="10"/>
  <c r="T21" i="10" s="1"/>
  <c r="Q20" i="10"/>
  <c r="Q19" i="10"/>
  <c r="T19" i="10" s="1"/>
  <c r="Q12" i="10"/>
  <c r="T12" i="10" s="1"/>
  <c r="Q11" i="10"/>
  <c r="T11" i="10" s="1"/>
  <c r="Q10" i="10"/>
  <c r="T10" i="10" s="1"/>
  <c r="Q9" i="10"/>
  <c r="T9" i="10" s="1"/>
  <c r="Q7" i="10"/>
  <c r="T7" i="10" s="1"/>
  <c r="S63" i="9"/>
  <c r="R63" i="9"/>
  <c r="P63" i="9"/>
  <c r="O63" i="9"/>
  <c r="N63" i="9"/>
  <c r="M63" i="9"/>
  <c r="L63" i="9"/>
  <c r="K63" i="9"/>
  <c r="I63" i="9"/>
  <c r="H63" i="9"/>
  <c r="F63" i="9"/>
  <c r="Q53" i="9"/>
  <c r="T53" i="9" s="1"/>
  <c r="Q52" i="9"/>
  <c r="T52" i="9" s="1"/>
  <c r="Q51" i="9"/>
  <c r="T51" i="9" s="1"/>
  <c r="Q38" i="9"/>
  <c r="T38" i="9" s="1"/>
  <c r="Q37" i="9"/>
  <c r="Q35" i="9"/>
  <c r="T35" i="9" s="1"/>
  <c r="Q25" i="9"/>
  <c r="T25" i="9" s="1"/>
  <c r="Q20" i="9"/>
  <c r="Q11" i="9"/>
  <c r="T11" i="9" s="1"/>
  <c r="Q10" i="9"/>
  <c r="T10" i="9" s="1"/>
  <c r="Q9" i="9"/>
  <c r="Q7" i="9"/>
  <c r="T7" i="9" s="1"/>
  <c r="D63" i="9"/>
  <c r="D7" i="8"/>
  <c r="Q7" i="8" s="1"/>
  <c r="T7" i="8" s="1"/>
  <c r="D8" i="8"/>
  <c r="Q8" i="8" s="1"/>
  <c r="D9" i="8"/>
  <c r="Q9" i="8" s="1"/>
  <c r="T9" i="8" s="1"/>
  <c r="D10" i="8"/>
  <c r="Q10" i="8" s="1"/>
  <c r="T10" i="8" s="1"/>
  <c r="D12" i="8"/>
  <c r="Q12" i="8" s="1"/>
  <c r="D16" i="8"/>
  <c r="Q16" i="8" s="1"/>
  <c r="D17" i="8"/>
  <c r="Q17" i="8" s="1"/>
  <c r="D18" i="8"/>
  <c r="Q18" i="8" s="1"/>
  <c r="D19" i="8"/>
  <c r="D21" i="8"/>
  <c r="Q21" i="8" s="1"/>
  <c r="T21" i="8" s="1"/>
  <c r="D22" i="8"/>
  <c r="Q22" i="8" s="1"/>
  <c r="T22" i="8" s="1"/>
  <c r="D23" i="8"/>
  <c r="Q23" i="8" s="1"/>
  <c r="T23" i="8" s="1"/>
  <c r="D24" i="8"/>
  <c r="Q24" i="8" s="1"/>
  <c r="T24" i="8" s="1"/>
  <c r="D25" i="8"/>
  <c r="Q25" i="8" s="1"/>
  <c r="D26" i="8"/>
  <c r="Q26" i="8" s="1"/>
  <c r="D27" i="8"/>
  <c r="D28" i="8"/>
  <c r="D29" i="8"/>
  <c r="Q29" i="8" s="1"/>
  <c r="D30" i="8"/>
  <c r="Q30" i="8" s="1"/>
  <c r="D31" i="8"/>
  <c r="Q31" i="8" s="1"/>
  <c r="D32" i="8"/>
  <c r="Q32" i="8" s="1"/>
  <c r="D33" i="8"/>
  <c r="Q33" i="8" s="1"/>
  <c r="D37" i="8"/>
  <c r="Q37" i="8" s="1"/>
  <c r="D39" i="8"/>
  <c r="Q39" i="8" s="1"/>
  <c r="T39" i="8" s="1"/>
  <c r="D40" i="8"/>
  <c r="Q40" i="8" s="1"/>
  <c r="D41" i="8"/>
  <c r="Q41" i="8" s="1"/>
  <c r="D42" i="8"/>
  <c r="D43" i="8"/>
  <c r="Q43" i="8" s="1"/>
  <c r="T43" i="8" s="1"/>
  <c r="D44" i="8"/>
  <c r="Q44" i="8" s="1"/>
  <c r="D45" i="8"/>
  <c r="D46" i="8"/>
  <c r="D47" i="8"/>
  <c r="D48" i="8"/>
  <c r="D49" i="8"/>
  <c r="Q49" i="8" s="1"/>
  <c r="T49" i="8" s="1"/>
  <c r="D50" i="8"/>
  <c r="Q50" i="8" s="1"/>
  <c r="D51" i="8"/>
  <c r="Q51" i="8" s="1"/>
  <c r="T51" i="8" s="1"/>
  <c r="D52" i="8"/>
  <c r="Q52" i="8" s="1"/>
  <c r="D53" i="8"/>
  <c r="Q53" i="8" s="1"/>
  <c r="T53" i="8" s="1"/>
  <c r="D54" i="8"/>
  <c r="Q54" i="8" s="1"/>
  <c r="D55" i="8"/>
  <c r="Q55" i="8" s="1"/>
  <c r="T55" i="8" s="1"/>
  <c r="D56" i="8"/>
  <c r="Q56" i="8" s="1"/>
  <c r="D57" i="8"/>
  <c r="Q57" i="8" s="1"/>
  <c r="D58" i="8"/>
  <c r="Q58" i="8" s="1"/>
  <c r="D59" i="8"/>
  <c r="D6" i="8"/>
  <c r="D63" i="8" s="1"/>
  <c r="P6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R9" i="15"/>
  <c r="R37" i="15"/>
  <c r="R39" i="15"/>
  <c r="R40" i="15"/>
  <c r="R41" i="15"/>
  <c r="R42" i="15"/>
  <c r="R44" i="15"/>
  <c r="R55" i="15"/>
  <c r="R57" i="15"/>
  <c r="T13" i="7"/>
  <c r="G69" i="15"/>
  <c r="G7" i="15"/>
  <c r="T23" i="7"/>
  <c r="T52" i="7"/>
  <c r="T12" i="7"/>
  <c r="G36" i="15"/>
  <c r="T44" i="7"/>
  <c r="T58" i="7"/>
  <c r="E49" i="7"/>
  <c r="E46" i="7"/>
  <c r="E41" i="7"/>
  <c r="E32" i="7"/>
  <c r="E28" i="7"/>
  <c r="E25" i="7"/>
  <c r="E21" i="7"/>
  <c r="T24" i="7"/>
  <c r="T26" i="7"/>
  <c r="T27" i="7"/>
  <c r="T35" i="7"/>
  <c r="T42" i="7"/>
  <c r="T51" i="7"/>
  <c r="R52" i="15"/>
  <c r="R54" i="15"/>
  <c r="Q30" i="6"/>
  <c r="Q38" i="6"/>
  <c r="Q54" i="6"/>
  <c r="Q6" i="6"/>
  <c r="Q45" i="6"/>
  <c r="T45" i="6" s="1"/>
  <c r="Q53" i="6"/>
  <c r="T53" i="6" s="1"/>
  <c r="R12" i="15"/>
  <c r="R22" i="15"/>
  <c r="Q54" i="5"/>
  <c r="Q13" i="5"/>
  <c r="T13" i="5" s="1"/>
  <c r="Q21" i="5"/>
  <c r="T21" i="5" s="1"/>
  <c r="Q29" i="5"/>
  <c r="T29" i="5" s="1"/>
  <c r="Q37" i="5"/>
  <c r="T37" i="5" s="1"/>
  <c r="R7" i="15"/>
  <c r="R53" i="15"/>
  <c r="S7" i="15"/>
  <c r="S8" i="15"/>
  <c r="S9" i="15"/>
  <c r="R10" i="15"/>
  <c r="S10" i="15"/>
  <c r="R11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R25" i="15"/>
  <c r="S25" i="15"/>
  <c r="R26" i="15"/>
  <c r="S26" i="15"/>
  <c r="S27" i="15"/>
  <c r="S28" i="15"/>
  <c r="S29" i="15"/>
  <c r="S30" i="15"/>
  <c r="S31" i="15"/>
  <c r="S32" i="15"/>
  <c r="S33" i="15"/>
  <c r="S34" i="15"/>
  <c r="R35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47" i="15"/>
  <c r="S48" i="15"/>
  <c r="R49" i="15"/>
  <c r="S49" i="15"/>
  <c r="R50" i="15"/>
  <c r="S50" i="15"/>
  <c r="R51" i="15"/>
  <c r="S51" i="15"/>
  <c r="S52" i="15"/>
  <c r="S53" i="15"/>
  <c r="S54" i="15"/>
  <c r="S55" i="15"/>
  <c r="S56" i="15"/>
  <c r="S57" i="15"/>
  <c r="S58" i="15"/>
  <c r="S59" i="15"/>
  <c r="F8" i="15"/>
  <c r="H8" i="15"/>
  <c r="I8" i="15"/>
  <c r="J8" i="15"/>
  <c r="K8" i="15"/>
  <c r="L8" i="15"/>
  <c r="M8" i="15"/>
  <c r="N8" i="15"/>
  <c r="O8" i="15"/>
  <c r="E9" i="15"/>
  <c r="F9" i="15"/>
  <c r="G9" i="15"/>
  <c r="H9" i="15"/>
  <c r="I9" i="15"/>
  <c r="J9" i="15"/>
  <c r="K9" i="15"/>
  <c r="L9" i="15"/>
  <c r="M9" i="15"/>
  <c r="N9" i="15"/>
  <c r="O9" i="15"/>
  <c r="F10" i="15"/>
  <c r="H10" i="15"/>
  <c r="I10" i="15"/>
  <c r="J10" i="15"/>
  <c r="K10" i="15"/>
  <c r="L10" i="15"/>
  <c r="M10" i="15"/>
  <c r="N10" i="15"/>
  <c r="O10" i="15"/>
  <c r="D11" i="15"/>
  <c r="F11" i="15"/>
  <c r="G11" i="15"/>
  <c r="H11" i="15"/>
  <c r="I11" i="15"/>
  <c r="J11" i="15"/>
  <c r="K11" i="15"/>
  <c r="L11" i="15"/>
  <c r="M11" i="15"/>
  <c r="N11" i="15"/>
  <c r="O11" i="15"/>
  <c r="F12" i="15"/>
  <c r="H12" i="15"/>
  <c r="I12" i="15"/>
  <c r="J12" i="15"/>
  <c r="K12" i="15"/>
  <c r="L12" i="15"/>
  <c r="M12" i="15"/>
  <c r="N12" i="15"/>
  <c r="O12" i="15"/>
  <c r="F13" i="15"/>
  <c r="H13" i="15"/>
  <c r="I13" i="15"/>
  <c r="J13" i="15"/>
  <c r="K13" i="15"/>
  <c r="L13" i="15"/>
  <c r="M13" i="15"/>
  <c r="N13" i="15"/>
  <c r="O13" i="15"/>
  <c r="F14" i="15"/>
  <c r="H14" i="15"/>
  <c r="I14" i="15"/>
  <c r="J14" i="15"/>
  <c r="K14" i="15"/>
  <c r="L14" i="15"/>
  <c r="M14" i="15"/>
  <c r="N14" i="15"/>
  <c r="O14" i="15"/>
  <c r="F15" i="15"/>
  <c r="H15" i="15"/>
  <c r="I15" i="15"/>
  <c r="J15" i="15"/>
  <c r="K15" i="15"/>
  <c r="L15" i="15"/>
  <c r="M15" i="15"/>
  <c r="N15" i="15"/>
  <c r="O15" i="15"/>
  <c r="F16" i="15"/>
  <c r="H16" i="15"/>
  <c r="I16" i="15"/>
  <c r="J16" i="15"/>
  <c r="K16" i="15"/>
  <c r="L16" i="15"/>
  <c r="M16" i="15"/>
  <c r="N16" i="15"/>
  <c r="O16" i="15"/>
  <c r="F17" i="15"/>
  <c r="H17" i="15"/>
  <c r="I17" i="15"/>
  <c r="J17" i="15"/>
  <c r="K17" i="15"/>
  <c r="L17" i="15"/>
  <c r="M17" i="15"/>
  <c r="N17" i="15"/>
  <c r="O17" i="15"/>
  <c r="F18" i="15"/>
  <c r="H18" i="15"/>
  <c r="I18" i="15"/>
  <c r="J18" i="15"/>
  <c r="K18" i="15"/>
  <c r="L18" i="15"/>
  <c r="M18" i="15"/>
  <c r="N18" i="15"/>
  <c r="O18" i="15"/>
  <c r="F19" i="15"/>
  <c r="H19" i="15"/>
  <c r="I19" i="15"/>
  <c r="J19" i="15"/>
  <c r="K19" i="15"/>
  <c r="L19" i="15"/>
  <c r="M19" i="15"/>
  <c r="N19" i="15"/>
  <c r="O19" i="15"/>
  <c r="F20" i="15"/>
  <c r="H20" i="15"/>
  <c r="I20" i="15"/>
  <c r="J20" i="15"/>
  <c r="K20" i="15"/>
  <c r="L20" i="15"/>
  <c r="M20" i="15"/>
  <c r="N20" i="15"/>
  <c r="O20" i="15"/>
  <c r="F21" i="15"/>
  <c r="H21" i="15"/>
  <c r="I21" i="15"/>
  <c r="J21" i="15"/>
  <c r="K21" i="15"/>
  <c r="L21" i="15"/>
  <c r="M21" i="15"/>
  <c r="N21" i="15"/>
  <c r="O21" i="15"/>
  <c r="F22" i="15"/>
  <c r="H22" i="15"/>
  <c r="I22" i="15"/>
  <c r="J22" i="15"/>
  <c r="K22" i="15"/>
  <c r="L22" i="15"/>
  <c r="M22" i="15"/>
  <c r="N22" i="15"/>
  <c r="O22" i="15"/>
  <c r="E23" i="15"/>
  <c r="F23" i="15"/>
  <c r="H23" i="15"/>
  <c r="I23" i="15"/>
  <c r="J23" i="15"/>
  <c r="K23" i="15"/>
  <c r="L23" i="15"/>
  <c r="M23" i="15"/>
  <c r="N23" i="15"/>
  <c r="O23" i="15"/>
  <c r="F24" i="15"/>
  <c r="H24" i="15"/>
  <c r="I24" i="15"/>
  <c r="J24" i="15"/>
  <c r="K24" i="15"/>
  <c r="L24" i="15"/>
  <c r="M24" i="15"/>
  <c r="N24" i="15"/>
  <c r="O24" i="15"/>
  <c r="F25" i="15"/>
  <c r="H25" i="15"/>
  <c r="I25" i="15"/>
  <c r="J25" i="15"/>
  <c r="K25" i="15"/>
  <c r="L25" i="15"/>
  <c r="M25" i="15"/>
  <c r="N25" i="15"/>
  <c r="O25" i="15"/>
  <c r="F26" i="15"/>
  <c r="H26" i="15"/>
  <c r="I26" i="15"/>
  <c r="J26" i="15"/>
  <c r="K26" i="15"/>
  <c r="L26" i="15"/>
  <c r="M26" i="15"/>
  <c r="N26" i="15"/>
  <c r="O26" i="15"/>
  <c r="F27" i="15"/>
  <c r="H27" i="15"/>
  <c r="I27" i="15"/>
  <c r="J27" i="15"/>
  <c r="K27" i="15"/>
  <c r="L27" i="15"/>
  <c r="M27" i="15"/>
  <c r="N27" i="15"/>
  <c r="O27" i="15"/>
  <c r="F28" i="15"/>
  <c r="H28" i="15"/>
  <c r="I28" i="15"/>
  <c r="J28" i="15"/>
  <c r="K28" i="15"/>
  <c r="L28" i="15"/>
  <c r="M28" i="15"/>
  <c r="N28" i="15"/>
  <c r="O28" i="15"/>
  <c r="F29" i="15"/>
  <c r="H29" i="15"/>
  <c r="I29" i="15"/>
  <c r="J29" i="15"/>
  <c r="K29" i="15"/>
  <c r="L29" i="15"/>
  <c r="M29" i="15"/>
  <c r="N29" i="15"/>
  <c r="O29" i="15"/>
  <c r="F30" i="15"/>
  <c r="H30" i="15"/>
  <c r="I30" i="15"/>
  <c r="J30" i="15"/>
  <c r="K30" i="15"/>
  <c r="L30" i="15"/>
  <c r="M30" i="15"/>
  <c r="N30" i="15"/>
  <c r="O30" i="15"/>
  <c r="F31" i="15"/>
  <c r="H31" i="15"/>
  <c r="I31" i="15"/>
  <c r="J31" i="15"/>
  <c r="K31" i="15"/>
  <c r="L31" i="15"/>
  <c r="M31" i="15"/>
  <c r="N31" i="15"/>
  <c r="O31" i="15"/>
  <c r="F32" i="15"/>
  <c r="H32" i="15"/>
  <c r="I32" i="15"/>
  <c r="J32" i="15"/>
  <c r="K32" i="15"/>
  <c r="L32" i="15"/>
  <c r="M32" i="15"/>
  <c r="N32" i="15"/>
  <c r="O32" i="15"/>
  <c r="F33" i="15"/>
  <c r="H33" i="15"/>
  <c r="I33" i="15"/>
  <c r="J33" i="15"/>
  <c r="K33" i="15"/>
  <c r="L33" i="15"/>
  <c r="M33" i="15"/>
  <c r="N33" i="15"/>
  <c r="O33" i="15"/>
  <c r="F34" i="15"/>
  <c r="H34" i="15"/>
  <c r="I34" i="15"/>
  <c r="J34" i="15"/>
  <c r="K34" i="15"/>
  <c r="L34" i="15"/>
  <c r="M34" i="15"/>
  <c r="N34" i="15"/>
  <c r="O34" i="15"/>
  <c r="D35" i="15"/>
  <c r="E35" i="15"/>
  <c r="F35" i="15"/>
  <c r="G35" i="15"/>
  <c r="H35" i="15"/>
  <c r="I35" i="15"/>
  <c r="J35" i="15"/>
  <c r="K35" i="15"/>
  <c r="L35" i="15"/>
  <c r="M35" i="15"/>
  <c r="N35" i="15"/>
  <c r="O35" i="15"/>
  <c r="D36" i="15"/>
  <c r="F36" i="15"/>
  <c r="H36" i="15"/>
  <c r="I36" i="15"/>
  <c r="J36" i="15"/>
  <c r="K36" i="15"/>
  <c r="L36" i="15"/>
  <c r="M36" i="15"/>
  <c r="N36" i="15"/>
  <c r="O36" i="15"/>
  <c r="F37" i="15"/>
  <c r="H37" i="15"/>
  <c r="I37" i="15"/>
  <c r="J37" i="15"/>
  <c r="K37" i="15"/>
  <c r="L37" i="15"/>
  <c r="M37" i="15"/>
  <c r="N37" i="15"/>
  <c r="O37" i="15"/>
  <c r="F38" i="15"/>
  <c r="H38" i="15"/>
  <c r="I38" i="15"/>
  <c r="J38" i="15"/>
  <c r="K38" i="15"/>
  <c r="L38" i="15"/>
  <c r="M38" i="15"/>
  <c r="N38" i="15"/>
  <c r="O38" i="15"/>
  <c r="F39" i="15"/>
  <c r="H39" i="15"/>
  <c r="I39" i="15"/>
  <c r="J39" i="15"/>
  <c r="K39" i="15"/>
  <c r="L39" i="15"/>
  <c r="M39" i="15"/>
  <c r="N39" i="15"/>
  <c r="O39" i="15"/>
  <c r="F40" i="15"/>
  <c r="H40" i="15"/>
  <c r="I40" i="15"/>
  <c r="J40" i="15"/>
  <c r="K40" i="15"/>
  <c r="L40" i="15"/>
  <c r="M40" i="15"/>
  <c r="N40" i="15"/>
  <c r="O40" i="15"/>
  <c r="F41" i="15"/>
  <c r="H41" i="15"/>
  <c r="I41" i="15"/>
  <c r="J41" i="15"/>
  <c r="K41" i="15"/>
  <c r="L41" i="15"/>
  <c r="M41" i="15"/>
  <c r="N41" i="15"/>
  <c r="O41" i="15"/>
  <c r="F42" i="15"/>
  <c r="H42" i="15"/>
  <c r="I42" i="15"/>
  <c r="J42" i="15"/>
  <c r="K42" i="15"/>
  <c r="L42" i="15"/>
  <c r="M42" i="15"/>
  <c r="N42" i="15"/>
  <c r="O42" i="15"/>
  <c r="F43" i="15"/>
  <c r="H43" i="15"/>
  <c r="I43" i="15"/>
  <c r="J43" i="15"/>
  <c r="K43" i="15"/>
  <c r="L43" i="15"/>
  <c r="M43" i="15"/>
  <c r="N43" i="15"/>
  <c r="O43" i="15"/>
  <c r="F44" i="15"/>
  <c r="H44" i="15"/>
  <c r="I44" i="15"/>
  <c r="J44" i="15"/>
  <c r="K44" i="15"/>
  <c r="L44" i="15"/>
  <c r="M44" i="15"/>
  <c r="N44" i="15"/>
  <c r="O44" i="15"/>
  <c r="F45" i="15"/>
  <c r="H45" i="15"/>
  <c r="I45" i="15"/>
  <c r="J45" i="15"/>
  <c r="K45" i="15"/>
  <c r="L45" i="15"/>
  <c r="M45" i="15"/>
  <c r="N45" i="15"/>
  <c r="O45" i="15"/>
  <c r="F46" i="15"/>
  <c r="H46" i="15"/>
  <c r="I46" i="15"/>
  <c r="J46" i="15"/>
  <c r="K46" i="15"/>
  <c r="L46" i="15"/>
  <c r="M46" i="15"/>
  <c r="N46" i="15"/>
  <c r="O46" i="15"/>
  <c r="F47" i="15"/>
  <c r="H47" i="15"/>
  <c r="I47" i="15"/>
  <c r="J47" i="15"/>
  <c r="K47" i="15"/>
  <c r="L47" i="15"/>
  <c r="M47" i="15"/>
  <c r="N47" i="15"/>
  <c r="O47" i="15"/>
  <c r="F48" i="15"/>
  <c r="H48" i="15"/>
  <c r="I48" i="15"/>
  <c r="J48" i="15"/>
  <c r="K48" i="15"/>
  <c r="L48" i="15"/>
  <c r="M48" i="15"/>
  <c r="N48" i="15"/>
  <c r="O48" i="15"/>
  <c r="F49" i="15"/>
  <c r="G49" i="15"/>
  <c r="H49" i="15"/>
  <c r="I49" i="15"/>
  <c r="J49" i="15"/>
  <c r="K49" i="15"/>
  <c r="L49" i="15"/>
  <c r="M49" i="15"/>
  <c r="N49" i="15"/>
  <c r="O49" i="15"/>
  <c r="F50" i="15"/>
  <c r="G50" i="15"/>
  <c r="H50" i="15"/>
  <c r="I50" i="15"/>
  <c r="J50" i="15"/>
  <c r="K50" i="15"/>
  <c r="L50" i="15"/>
  <c r="M50" i="15"/>
  <c r="N50" i="15"/>
  <c r="O50" i="15"/>
  <c r="F51" i="15"/>
  <c r="G51" i="15"/>
  <c r="H51" i="15"/>
  <c r="I51" i="15"/>
  <c r="J51" i="15"/>
  <c r="K51" i="15"/>
  <c r="L51" i="15"/>
  <c r="M51" i="15"/>
  <c r="N51" i="15"/>
  <c r="O51" i="15"/>
  <c r="F52" i="15"/>
  <c r="H52" i="15"/>
  <c r="I52" i="15"/>
  <c r="J52" i="15"/>
  <c r="K52" i="15"/>
  <c r="L52" i="15"/>
  <c r="M52" i="15"/>
  <c r="N52" i="15"/>
  <c r="O52" i="15"/>
  <c r="E53" i="15"/>
  <c r="F53" i="15"/>
  <c r="G53" i="15"/>
  <c r="H53" i="15"/>
  <c r="I53" i="15"/>
  <c r="J53" i="15"/>
  <c r="K53" i="15"/>
  <c r="L53" i="15"/>
  <c r="M53" i="15"/>
  <c r="N53" i="15"/>
  <c r="O53" i="15"/>
  <c r="F54" i="15"/>
  <c r="H54" i="15"/>
  <c r="I54" i="15"/>
  <c r="J54" i="15"/>
  <c r="K54" i="15"/>
  <c r="L54" i="15"/>
  <c r="M54" i="15"/>
  <c r="N54" i="15"/>
  <c r="O54" i="15"/>
  <c r="F55" i="15"/>
  <c r="H55" i="15"/>
  <c r="I55" i="15"/>
  <c r="J55" i="15"/>
  <c r="K55" i="15"/>
  <c r="L55" i="15"/>
  <c r="M55" i="15"/>
  <c r="N55" i="15"/>
  <c r="O55" i="15"/>
  <c r="F56" i="15"/>
  <c r="H56" i="15"/>
  <c r="I56" i="15"/>
  <c r="J56" i="15"/>
  <c r="K56" i="15"/>
  <c r="L56" i="15"/>
  <c r="M56" i="15"/>
  <c r="N56" i="15"/>
  <c r="O56" i="15"/>
  <c r="F57" i="15"/>
  <c r="H57" i="15"/>
  <c r="I57" i="15"/>
  <c r="J57" i="15"/>
  <c r="K57" i="15"/>
  <c r="L57" i="15"/>
  <c r="M57" i="15"/>
  <c r="N57" i="15"/>
  <c r="O57" i="15"/>
  <c r="F58" i="15"/>
  <c r="H58" i="15"/>
  <c r="I58" i="15"/>
  <c r="J58" i="15"/>
  <c r="K58" i="15"/>
  <c r="L58" i="15"/>
  <c r="M58" i="15"/>
  <c r="N58" i="15"/>
  <c r="O58" i="15"/>
  <c r="F59" i="15"/>
  <c r="H59" i="15"/>
  <c r="I59" i="15"/>
  <c r="J59" i="15"/>
  <c r="K59" i="15"/>
  <c r="L59" i="15"/>
  <c r="M59" i="15"/>
  <c r="N59" i="15"/>
  <c r="O59" i="15"/>
  <c r="D7" i="15"/>
  <c r="E7" i="15"/>
  <c r="F7" i="15"/>
  <c r="H7" i="15"/>
  <c r="I7" i="15"/>
  <c r="J7" i="15"/>
  <c r="K7" i="15"/>
  <c r="L7" i="15"/>
  <c r="M7" i="15"/>
  <c r="N7" i="15"/>
  <c r="O7" i="15"/>
  <c r="T38" i="8"/>
  <c r="T11" i="8"/>
  <c r="S69" i="15"/>
  <c r="N69" i="15"/>
  <c r="M69" i="15"/>
  <c r="L69" i="15"/>
  <c r="K69" i="15"/>
  <c r="F69" i="15"/>
  <c r="T53" i="7"/>
  <c r="T49" i="7"/>
  <c r="T41" i="7"/>
  <c r="T40" i="7"/>
  <c r="T29" i="7"/>
  <c r="T17" i="7"/>
  <c r="T15" i="7"/>
  <c r="T10" i="7"/>
  <c r="Q59" i="6"/>
  <c r="T59" i="6" s="1"/>
  <c r="Q58" i="6"/>
  <c r="T58" i="6" s="1"/>
  <c r="Q57" i="6"/>
  <c r="T57" i="6" s="1"/>
  <c r="Q56" i="6"/>
  <c r="T56" i="6" s="1"/>
  <c r="Q55" i="6"/>
  <c r="T55" i="6" s="1"/>
  <c r="Q52" i="6"/>
  <c r="Q51" i="6"/>
  <c r="T51" i="6" s="1"/>
  <c r="Q50" i="6"/>
  <c r="T50" i="6" s="1"/>
  <c r="Q49" i="6"/>
  <c r="T49" i="6" s="1"/>
  <c r="Q48" i="6"/>
  <c r="T48" i="6" s="1"/>
  <c r="Q47" i="6"/>
  <c r="T47" i="6" s="1"/>
  <c r="Q44" i="6"/>
  <c r="Q43" i="6"/>
  <c r="T43" i="6" s="1"/>
  <c r="Q42" i="6"/>
  <c r="T42" i="6" s="1"/>
  <c r="Q41" i="6"/>
  <c r="T41" i="6" s="1"/>
  <c r="Q40" i="6"/>
  <c r="T40" i="6" s="1"/>
  <c r="Q39" i="6"/>
  <c r="T39" i="6" s="1"/>
  <c r="Q36" i="6"/>
  <c r="Q35" i="6"/>
  <c r="T35" i="6" s="1"/>
  <c r="Q34" i="6"/>
  <c r="T34" i="6" s="1"/>
  <c r="Q33" i="6"/>
  <c r="T33" i="6" s="1"/>
  <c r="Q32" i="6"/>
  <c r="T32" i="6" s="1"/>
  <c r="Q31" i="6"/>
  <c r="T31" i="6" s="1"/>
  <c r="Q28" i="6"/>
  <c r="Q27" i="6"/>
  <c r="T27" i="6" s="1"/>
  <c r="Q26" i="6"/>
  <c r="T26" i="6" s="1"/>
  <c r="Q25" i="6"/>
  <c r="T25" i="6" s="1"/>
  <c r="Q24" i="6"/>
  <c r="T24" i="6" s="1"/>
  <c r="Q23" i="6"/>
  <c r="T23" i="6" s="1"/>
  <c r="Q20" i="6"/>
  <c r="Q19" i="6"/>
  <c r="T19" i="6" s="1"/>
  <c r="Q18" i="6"/>
  <c r="T18" i="6" s="1"/>
  <c r="Q17" i="6"/>
  <c r="T17" i="6" s="1"/>
  <c r="Q16" i="6"/>
  <c r="T16" i="6" s="1"/>
  <c r="Q15" i="6"/>
  <c r="T15" i="6" s="1"/>
  <c r="Q13" i="6"/>
  <c r="T13" i="6" s="1"/>
  <c r="Q12" i="6"/>
  <c r="Q11" i="6"/>
  <c r="T11" i="6" s="1"/>
  <c r="Q10" i="6"/>
  <c r="T10" i="6" s="1"/>
  <c r="Q9" i="6"/>
  <c r="T9" i="6" s="1"/>
  <c r="Q8" i="6"/>
  <c r="T8" i="6" s="1"/>
  <c r="Q7" i="6"/>
  <c r="T7" i="6" s="1"/>
  <c r="Q59" i="5"/>
  <c r="T59" i="5" s="1"/>
  <c r="Q58" i="5"/>
  <c r="T58" i="5" s="1"/>
  <c r="Q57" i="5"/>
  <c r="T57" i="5" s="1"/>
  <c r="Q56" i="5"/>
  <c r="T56" i="5" s="1"/>
  <c r="Q55" i="5"/>
  <c r="T55" i="5" s="1"/>
  <c r="Q53" i="5"/>
  <c r="T53" i="5" s="1"/>
  <c r="Q52" i="5"/>
  <c r="T52" i="5" s="1"/>
  <c r="Q51" i="5"/>
  <c r="T51" i="5" s="1"/>
  <c r="Q50" i="5"/>
  <c r="T50" i="5" s="1"/>
  <c r="Q49" i="5"/>
  <c r="T49" i="5" s="1"/>
  <c r="Q48" i="5"/>
  <c r="T48" i="5" s="1"/>
  <c r="Q47" i="5"/>
  <c r="T47" i="5" s="1"/>
  <c r="Q45" i="5"/>
  <c r="T45" i="5" s="1"/>
  <c r="Q44" i="5"/>
  <c r="T44" i="5" s="1"/>
  <c r="Q43" i="5"/>
  <c r="T43" i="5" s="1"/>
  <c r="Q42" i="5"/>
  <c r="T42" i="5" s="1"/>
  <c r="Q41" i="5"/>
  <c r="T41" i="5" s="1"/>
  <c r="Q40" i="5"/>
  <c r="T40" i="5" s="1"/>
  <c r="Q39" i="5"/>
  <c r="T39" i="5" s="1"/>
  <c r="Q36" i="5"/>
  <c r="T36" i="5" s="1"/>
  <c r="Q35" i="5"/>
  <c r="T35" i="5" s="1"/>
  <c r="Q34" i="5"/>
  <c r="T34" i="5" s="1"/>
  <c r="Q33" i="5"/>
  <c r="T33" i="5" s="1"/>
  <c r="Q32" i="5"/>
  <c r="T32" i="5" s="1"/>
  <c r="Q31" i="5"/>
  <c r="T31" i="5" s="1"/>
  <c r="Q30" i="5"/>
  <c r="T30" i="5" s="1"/>
  <c r="Q28" i="5"/>
  <c r="T28" i="5" s="1"/>
  <c r="Q27" i="5"/>
  <c r="T27" i="5" s="1"/>
  <c r="Q26" i="5"/>
  <c r="T26" i="5" s="1"/>
  <c r="Q25" i="5"/>
  <c r="T25" i="5" s="1"/>
  <c r="Q24" i="5"/>
  <c r="T24" i="5" s="1"/>
  <c r="Q23" i="5"/>
  <c r="T23" i="5" s="1"/>
  <c r="Q20" i="5"/>
  <c r="T20" i="5" s="1"/>
  <c r="Q19" i="5"/>
  <c r="T19" i="5" s="1"/>
  <c r="Q18" i="5"/>
  <c r="T18" i="5" s="1"/>
  <c r="Q17" i="5"/>
  <c r="T17" i="5" s="1"/>
  <c r="Q16" i="5"/>
  <c r="T16" i="5" s="1"/>
  <c r="Q15" i="5"/>
  <c r="T15" i="5" s="1"/>
  <c r="Q12" i="5"/>
  <c r="T12" i="5" s="1"/>
  <c r="Q11" i="5"/>
  <c r="T11" i="5" s="1"/>
  <c r="Q10" i="5"/>
  <c r="T10" i="5" s="1"/>
  <c r="Q9" i="5"/>
  <c r="T9" i="5" s="1"/>
  <c r="Q8" i="5"/>
  <c r="T8" i="5" s="1"/>
  <c r="Q7" i="5"/>
  <c r="T7" i="5" s="1"/>
  <c r="Q6" i="5"/>
  <c r="L79" i="15" l="1"/>
  <c r="I79" i="15"/>
  <c r="P79" i="15"/>
  <c r="O79" i="15"/>
  <c r="N79" i="15"/>
  <c r="K79" i="15"/>
  <c r="F79" i="15"/>
  <c r="H79" i="15"/>
  <c r="S79" i="15"/>
  <c r="G79" i="15"/>
  <c r="R79" i="15"/>
  <c r="J79" i="15"/>
  <c r="M79" i="15"/>
  <c r="E16" i="15"/>
  <c r="Q17" i="17"/>
  <c r="T17" i="17" s="1"/>
  <c r="E45" i="15"/>
  <c r="Q20" i="17"/>
  <c r="T20" i="17" s="1"/>
  <c r="T65" i="17" s="1"/>
  <c r="T64" i="15"/>
  <c r="Q66" i="17"/>
  <c r="Q34" i="16"/>
  <c r="T34" i="16" s="1"/>
  <c r="Q20" i="16"/>
  <c r="T20" i="16" s="1"/>
  <c r="Q64" i="12"/>
  <c r="Q64" i="8"/>
  <c r="P65" i="15"/>
  <c r="D51" i="15"/>
  <c r="T59" i="8"/>
  <c r="Q27" i="8"/>
  <c r="T64" i="8" s="1"/>
  <c r="T54" i="8"/>
  <c r="Q64" i="15"/>
  <c r="Q51" i="14"/>
  <c r="T51" i="14" s="1"/>
  <c r="G65" i="16"/>
  <c r="Q37" i="16"/>
  <c r="T37" i="16" s="1"/>
  <c r="D25" i="15"/>
  <c r="Q45" i="16"/>
  <c r="T45" i="16" s="1"/>
  <c r="G65" i="14"/>
  <c r="D65" i="16"/>
  <c r="Q26" i="16"/>
  <c r="T26" i="16" s="1"/>
  <c r="Q33" i="16"/>
  <c r="T33" i="16" s="1"/>
  <c r="Q50" i="16"/>
  <c r="T50" i="16" s="1"/>
  <c r="Q59" i="16"/>
  <c r="T59" i="16" s="1"/>
  <c r="D10" i="15"/>
  <c r="D65" i="14"/>
  <c r="E28" i="15"/>
  <c r="D22" i="15"/>
  <c r="E65" i="16"/>
  <c r="G10" i="15"/>
  <c r="Q28" i="16"/>
  <c r="T28" i="16" s="1"/>
  <c r="T6" i="16"/>
  <c r="Q25" i="16"/>
  <c r="T25" i="16" s="1"/>
  <c r="M65" i="16"/>
  <c r="D50" i="15"/>
  <c r="E26" i="15"/>
  <c r="Q63" i="16"/>
  <c r="T63" i="16" s="1"/>
  <c r="E8" i="15"/>
  <c r="Q8" i="16"/>
  <c r="T8" i="16" s="1"/>
  <c r="E21" i="15"/>
  <c r="Q31" i="14"/>
  <c r="T31" i="14" s="1"/>
  <c r="G25" i="15"/>
  <c r="Q48" i="14"/>
  <c r="T48" i="14" s="1"/>
  <c r="Q61" i="14"/>
  <c r="T61" i="14" s="1"/>
  <c r="Q47" i="14"/>
  <c r="T47" i="14" s="1"/>
  <c r="Q33" i="14"/>
  <c r="T33" i="14" s="1"/>
  <c r="Q19" i="14"/>
  <c r="T19" i="14" s="1"/>
  <c r="Q60" i="14"/>
  <c r="T60" i="14" s="1"/>
  <c r="Q46" i="14"/>
  <c r="T46" i="14" s="1"/>
  <c r="Q32" i="14"/>
  <c r="T32" i="14" s="1"/>
  <c r="Q18" i="14"/>
  <c r="T18" i="14" s="1"/>
  <c r="Q62" i="14"/>
  <c r="T62" i="14" s="1"/>
  <c r="Q58" i="14"/>
  <c r="T58" i="14" s="1"/>
  <c r="Q30" i="14"/>
  <c r="T30" i="14" s="1"/>
  <c r="Q16" i="14"/>
  <c r="T16" i="14" s="1"/>
  <c r="Q57" i="14"/>
  <c r="T57" i="14" s="1"/>
  <c r="Q43" i="14"/>
  <c r="T43" i="14" s="1"/>
  <c r="E11" i="15"/>
  <c r="Q11" i="15" s="1"/>
  <c r="E25" i="15"/>
  <c r="Q52" i="14"/>
  <c r="T52" i="14" s="1"/>
  <c r="Q24" i="14"/>
  <c r="T24" i="14" s="1"/>
  <c r="E65" i="14"/>
  <c r="Q7" i="14"/>
  <c r="T7" i="14" s="1"/>
  <c r="Q34" i="14"/>
  <c r="T34" i="14" s="1"/>
  <c r="Q20" i="14"/>
  <c r="T20" i="14" s="1"/>
  <c r="Q63" i="14"/>
  <c r="Q17" i="13"/>
  <c r="T17" i="13" s="1"/>
  <c r="E39" i="15"/>
  <c r="E56" i="15"/>
  <c r="Q11" i="13"/>
  <c r="T11" i="13" s="1"/>
  <c r="E10" i="15"/>
  <c r="E61" i="15"/>
  <c r="Q12" i="13"/>
  <c r="T12" i="13" s="1"/>
  <c r="E50" i="15"/>
  <c r="E34" i="15"/>
  <c r="Q62" i="13"/>
  <c r="T62" i="13" s="1"/>
  <c r="T6" i="13"/>
  <c r="E64" i="13"/>
  <c r="T64" i="12"/>
  <c r="T74" i="15" s="1"/>
  <c r="E49" i="15"/>
  <c r="D12" i="15"/>
  <c r="D61" i="15"/>
  <c r="D62" i="15"/>
  <c r="Q62" i="15" s="1"/>
  <c r="T62" i="15" s="1"/>
  <c r="R20" i="15"/>
  <c r="R16" i="15"/>
  <c r="T15" i="11"/>
  <c r="T29" i="11"/>
  <c r="R19" i="15"/>
  <c r="R18" i="15"/>
  <c r="R17" i="15"/>
  <c r="T32" i="11"/>
  <c r="R34" i="15"/>
  <c r="R31" i="15"/>
  <c r="T33" i="11"/>
  <c r="R21" i="15"/>
  <c r="G18" i="15"/>
  <c r="G17" i="15"/>
  <c r="G14" i="15"/>
  <c r="G41" i="15"/>
  <c r="G15" i="15"/>
  <c r="Q32" i="10"/>
  <c r="G13" i="15"/>
  <c r="G34" i="15"/>
  <c r="G46" i="15"/>
  <c r="G59" i="15"/>
  <c r="Q29" i="10"/>
  <c r="T29" i="10" s="1"/>
  <c r="Q27" i="10"/>
  <c r="T27" i="10" s="1"/>
  <c r="G43" i="15"/>
  <c r="E31" i="15"/>
  <c r="Q17" i="10"/>
  <c r="T17" i="10" s="1"/>
  <c r="E41" i="15"/>
  <c r="E42" i="15"/>
  <c r="Q45" i="10"/>
  <c r="T45" i="10" s="1"/>
  <c r="Q16" i="10"/>
  <c r="T16" i="10" s="1"/>
  <c r="Q6" i="10"/>
  <c r="T6" i="10" s="1"/>
  <c r="T62" i="10"/>
  <c r="D13" i="15"/>
  <c r="D32" i="15"/>
  <c r="D17" i="15"/>
  <c r="D60" i="15"/>
  <c r="T46" i="10"/>
  <c r="T48" i="10"/>
  <c r="T34" i="10"/>
  <c r="T20" i="10"/>
  <c r="T52" i="10"/>
  <c r="T53" i="10"/>
  <c r="T56" i="10"/>
  <c r="T57" i="10"/>
  <c r="T32" i="10"/>
  <c r="G22" i="15"/>
  <c r="G60" i="15"/>
  <c r="E43" i="15"/>
  <c r="Q59" i="9"/>
  <c r="T59" i="9" s="1"/>
  <c r="Q45" i="9"/>
  <c r="T45" i="9" s="1"/>
  <c r="Q28" i="9"/>
  <c r="T28" i="9" s="1"/>
  <c r="E40" i="15"/>
  <c r="Q44" i="9"/>
  <c r="T44" i="9" s="1"/>
  <c r="Q27" i="9"/>
  <c r="T27" i="9" s="1"/>
  <c r="Q18" i="9"/>
  <c r="T18" i="9" s="1"/>
  <c r="Q47" i="9"/>
  <c r="T47" i="9" s="1"/>
  <c r="Q57" i="9"/>
  <c r="T57" i="9" s="1"/>
  <c r="Q43" i="9"/>
  <c r="T43" i="9" s="1"/>
  <c r="Q19" i="9"/>
  <c r="T19" i="9" s="1"/>
  <c r="E15" i="15"/>
  <c r="Q42" i="9"/>
  <c r="T42" i="9" s="1"/>
  <c r="Q17" i="9"/>
  <c r="T17" i="9" s="1"/>
  <c r="Q12" i="9"/>
  <c r="T12" i="9" s="1"/>
  <c r="E60" i="15"/>
  <c r="Q41" i="9"/>
  <c r="T41" i="9" s="1"/>
  <c r="E32" i="15"/>
  <c r="Q33" i="9"/>
  <c r="T33" i="9" s="1"/>
  <c r="E47" i="15"/>
  <c r="Q32" i="9"/>
  <c r="T32" i="9" s="1"/>
  <c r="E46" i="15"/>
  <c r="Q48" i="9"/>
  <c r="T48" i="9" s="1"/>
  <c r="Q31" i="9"/>
  <c r="T31" i="9" s="1"/>
  <c r="Q30" i="9"/>
  <c r="T30" i="9" s="1"/>
  <c r="Q16" i="9"/>
  <c r="T16" i="9" s="1"/>
  <c r="E44" i="15"/>
  <c r="E19" i="15"/>
  <c r="Q46" i="9"/>
  <c r="T46" i="9" s="1"/>
  <c r="Q29" i="9"/>
  <c r="T29" i="9" s="1"/>
  <c r="E13" i="15"/>
  <c r="E33" i="15"/>
  <c r="Q64" i="9"/>
  <c r="Q34" i="9"/>
  <c r="T34" i="9" s="1"/>
  <c r="D59" i="15"/>
  <c r="D55" i="15"/>
  <c r="Q55" i="15" s="1"/>
  <c r="D41" i="15"/>
  <c r="D52" i="15"/>
  <c r="Q52" i="15" s="1"/>
  <c r="T37" i="9"/>
  <c r="T40" i="9"/>
  <c r="T55" i="9"/>
  <c r="T13" i="9"/>
  <c r="T26" i="9"/>
  <c r="T56" i="9"/>
  <c r="T6" i="9"/>
  <c r="T20" i="9"/>
  <c r="T9" i="9"/>
  <c r="T60" i="7"/>
  <c r="Q7" i="15"/>
  <c r="Q35" i="15"/>
  <c r="E20" i="15"/>
  <c r="Q20" i="15" s="1"/>
  <c r="T50" i="8"/>
  <c r="E36" i="15"/>
  <c r="Q36" i="15" s="1"/>
  <c r="E59" i="15"/>
  <c r="T48" i="8"/>
  <c r="T33" i="8"/>
  <c r="E14" i="15"/>
  <c r="T46" i="8"/>
  <c r="T15" i="8"/>
  <c r="T47" i="8"/>
  <c r="T8" i="8"/>
  <c r="T28" i="8"/>
  <c r="D9" i="15"/>
  <c r="Q9" i="15" s="1"/>
  <c r="D49" i="15"/>
  <c r="T7" i="11"/>
  <c r="D23" i="15"/>
  <c r="D58" i="15"/>
  <c r="D28" i="15"/>
  <c r="Q23" i="10"/>
  <c r="T23" i="10" s="1"/>
  <c r="Q28" i="10"/>
  <c r="T28" i="10" s="1"/>
  <c r="D39" i="15"/>
  <c r="D8" i="15"/>
  <c r="Q51" i="10"/>
  <c r="T51" i="10" s="1"/>
  <c r="D43" i="15"/>
  <c r="D56" i="15"/>
  <c r="D42" i="15"/>
  <c r="Q8" i="9"/>
  <c r="T8" i="9" s="1"/>
  <c r="D24" i="15"/>
  <c r="Q24" i="15" s="1"/>
  <c r="D45" i="15"/>
  <c r="Q58" i="9"/>
  <c r="T58" i="9" s="1"/>
  <c r="D44" i="15"/>
  <c r="Q49" i="9"/>
  <c r="T49" i="9" s="1"/>
  <c r="Q39" i="9"/>
  <c r="T39" i="9" s="1"/>
  <c r="D21" i="15"/>
  <c r="D33" i="15"/>
  <c r="D19" i="15"/>
  <c r="D18" i="15"/>
  <c r="D16" i="15"/>
  <c r="T52" i="8"/>
  <c r="D70" i="15"/>
  <c r="D79" i="15" s="1"/>
  <c r="T19" i="8"/>
  <c r="T17" i="8"/>
  <c r="D47" i="15"/>
  <c r="D31" i="15"/>
  <c r="D48" i="15"/>
  <c r="D57" i="15"/>
  <c r="Q57" i="15" s="1"/>
  <c r="D14" i="15"/>
  <c r="T18" i="8"/>
  <c r="T42" i="8"/>
  <c r="D26" i="15"/>
  <c r="T56" i="8"/>
  <c r="D27" i="15"/>
  <c r="T34" i="8"/>
  <c r="T45" i="8"/>
  <c r="T12" i="8"/>
  <c r="D15" i="15"/>
  <c r="D40" i="15"/>
  <c r="D29" i="15"/>
  <c r="Q29" i="15" s="1"/>
  <c r="T32" i="7"/>
  <c r="T28" i="7"/>
  <c r="T21" i="7"/>
  <c r="T20" i="8"/>
  <c r="R23" i="15"/>
  <c r="R59" i="15"/>
  <c r="T29" i="8"/>
  <c r="T31" i="8"/>
  <c r="T32" i="8"/>
  <c r="T25" i="8"/>
  <c r="R46" i="15"/>
  <c r="R27" i="15"/>
  <c r="R48" i="15"/>
  <c r="T26" i="8"/>
  <c r="T37" i="8"/>
  <c r="T30" i="8"/>
  <c r="T16" i="8"/>
  <c r="T44" i="8"/>
  <c r="R56" i="15"/>
  <c r="R43" i="15"/>
  <c r="T13" i="8"/>
  <c r="T40" i="8"/>
  <c r="T57" i="8"/>
  <c r="R24" i="15"/>
  <c r="T58" i="8"/>
  <c r="T14" i="8"/>
  <c r="T41" i="8"/>
  <c r="G45" i="15"/>
  <c r="G21" i="15"/>
  <c r="G37" i="15"/>
  <c r="Q37" i="15" s="1"/>
  <c r="T55" i="7"/>
  <c r="G39" i="15"/>
  <c r="G31" i="15"/>
  <c r="G23" i="15"/>
  <c r="T7" i="7"/>
  <c r="T14" i="7"/>
  <c r="T54" i="7"/>
  <c r="G38" i="15"/>
  <c r="G44" i="15"/>
  <c r="G30" i="15"/>
  <c r="T46" i="7"/>
  <c r="T36" i="7"/>
  <c r="G12" i="15"/>
  <c r="T25" i="7"/>
  <c r="E69" i="15"/>
  <c r="E79" i="15" s="1"/>
  <c r="T8" i="7"/>
  <c r="T16" i="7"/>
  <c r="T34" i="7"/>
  <c r="T56" i="7"/>
  <c r="E58" i="15"/>
  <c r="E27" i="15"/>
  <c r="T43" i="7"/>
  <c r="T50" i="7"/>
  <c r="E51" i="15"/>
  <c r="E18" i="15"/>
  <c r="E48" i="15"/>
  <c r="T11" i="7"/>
  <c r="T61" i="7"/>
  <c r="T22" i="7"/>
  <c r="T6" i="7"/>
  <c r="T38" i="7"/>
  <c r="Q46" i="6"/>
  <c r="T46" i="6" s="1"/>
  <c r="E38" i="15"/>
  <c r="E30" i="15"/>
  <c r="Q14" i="6"/>
  <c r="T14" i="6" s="1"/>
  <c r="Q21" i="6"/>
  <c r="T21" i="6" s="1"/>
  <c r="D53" i="15"/>
  <c r="Q53" i="15" s="1"/>
  <c r="D46" i="15"/>
  <c r="Q22" i="6"/>
  <c r="T22" i="6" s="1"/>
  <c r="Q29" i="6"/>
  <c r="T29" i="6" s="1"/>
  <c r="D30" i="15"/>
  <c r="Q37" i="6"/>
  <c r="T37" i="6" s="1"/>
  <c r="T30" i="6"/>
  <c r="T36" i="6"/>
  <c r="T52" i="6"/>
  <c r="T12" i="6"/>
  <c r="T54" i="6"/>
  <c r="T20" i="6"/>
  <c r="T44" i="6"/>
  <c r="T38" i="6"/>
  <c r="T28" i="6"/>
  <c r="Q14" i="5"/>
  <c r="T14" i="5" s="1"/>
  <c r="E54" i="15"/>
  <c r="Q22" i="5"/>
  <c r="T22" i="5" s="1"/>
  <c r="Q38" i="5"/>
  <c r="T38" i="5" s="1"/>
  <c r="Q46" i="5"/>
  <c r="T46" i="5" s="1"/>
  <c r="D54" i="15"/>
  <c r="T54" i="5"/>
  <c r="R38" i="15"/>
  <c r="R30" i="15"/>
  <c r="T6" i="5"/>
  <c r="T6" i="6"/>
  <c r="T62" i="5" l="1"/>
  <c r="T67" i="15" s="1"/>
  <c r="Q62" i="5"/>
  <c r="Q67" i="15" s="1"/>
  <c r="T65" i="12"/>
  <c r="Q74" i="15"/>
  <c r="Q65" i="17"/>
  <c r="T66" i="17" s="1"/>
  <c r="Q16" i="15"/>
  <c r="Q51" i="15"/>
  <c r="T27" i="8"/>
  <c r="T63" i="14"/>
  <c r="T63" i="15" s="1"/>
  <c r="Q63" i="15"/>
  <c r="Q22" i="15"/>
  <c r="Q26" i="15"/>
  <c r="Q8" i="15"/>
  <c r="Q28" i="15"/>
  <c r="Q10" i="15"/>
  <c r="Q66" i="16"/>
  <c r="Q25" i="15"/>
  <c r="T65" i="16"/>
  <c r="Q50" i="15"/>
  <c r="Q65" i="16"/>
  <c r="T66" i="16" s="1"/>
  <c r="Q66" i="14"/>
  <c r="Q56" i="15"/>
  <c r="T65" i="14"/>
  <c r="Q65" i="14"/>
  <c r="T66" i="14" s="1"/>
  <c r="Q64" i="13"/>
  <c r="T64" i="13"/>
  <c r="T75" i="15" s="1"/>
  <c r="Q65" i="13"/>
  <c r="Q61" i="15"/>
  <c r="T61" i="15" s="1"/>
  <c r="Q49" i="15"/>
  <c r="Q34" i="15"/>
  <c r="Q42" i="15"/>
  <c r="Q65" i="12"/>
  <c r="Q12" i="15"/>
  <c r="Q17" i="15"/>
  <c r="Q41" i="15"/>
  <c r="Q33" i="15"/>
  <c r="Q63" i="10"/>
  <c r="T63" i="10"/>
  <c r="Q19" i="15"/>
  <c r="Q32" i="15"/>
  <c r="Q13" i="15"/>
  <c r="Q43" i="15"/>
  <c r="P81" i="15"/>
  <c r="T64" i="11"/>
  <c r="Q47" i="15"/>
  <c r="Q60" i="15"/>
  <c r="T60" i="15" s="1"/>
  <c r="Q40" i="15"/>
  <c r="Q64" i="10"/>
  <c r="Q45" i="15"/>
  <c r="Q21" i="15"/>
  <c r="Q39" i="15"/>
  <c r="Q54" i="15"/>
  <c r="Q46" i="15"/>
  <c r="Q15" i="15"/>
  <c r="Q14" i="15"/>
  <c r="Q48" i="15"/>
  <c r="Q59" i="15"/>
  <c r="T62" i="7"/>
  <c r="T69" i="15" s="1"/>
  <c r="Q38" i="15"/>
  <c r="Q44" i="15"/>
  <c r="Q58" i="15"/>
  <c r="Q23" i="15"/>
  <c r="Q30" i="15"/>
  <c r="Q31" i="15"/>
  <c r="Q27" i="15"/>
  <c r="Q18" i="15"/>
  <c r="T6" i="8"/>
  <c r="T63" i="9"/>
  <c r="T71" i="15" s="1"/>
  <c r="Q63" i="9"/>
  <c r="Q71" i="15" s="1"/>
  <c r="Q69" i="15"/>
  <c r="Q63" i="7"/>
  <c r="Q63" i="6"/>
  <c r="T63" i="5"/>
  <c r="Q63" i="5"/>
  <c r="E6" i="15"/>
  <c r="E65" i="15" s="1"/>
  <c r="F6" i="15"/>
  <c r="F65" i="15" s="1"/>
  <c r="G6" i="15"/>
  <c r="G65" i="15" s="1"/>
  <c r="H6" i="15"/>
  <c r="H65" i="15" s="1"/>
  <c r="I6" i="15"/>
  <c r="I65" i="15" s="1"/>
  <c r="I81" i="15" s="1"/>
  <c r="J6" i="15"/>
  <c r="J65" i="15" s="1"/>
  <c r="K6" i="15"/>
  <c r="K65" i="15" s="1"/>
  <c r="L6" i="15"/>
  <c r="L65" i="15" s="1"/>
  <c r="M6" i="15"/>
  <c r="M65" i="15" s="1"/>
  <c r="N6" i="15"/>
  <c r="N65" i="15" s="1"/>
  <c r="O6" i="15"/>
  <c r="O65" i="15" s="1"/>
  <c r="D6" i="15"/>
  <c r="D65" i="15" s="1"/>
  <c r="R6" i="15"/>
  <c r="R65" i="15" s="1"/>
  <c r="S6" i="15"/>
  <c r="S65" i="15" s="1"/>
  <c r="Q79" i="15" l="1"/>
  <c r="T79" i="15"/>
  <c r="J81" i="15"/>
  <c r="T65" i="13"/>
  <c r="Q75" i="15"/>
  <c r="Q78" i="15"/>
  <c r="T64" i="10"/>
  <c r="T64" i="9"/>
  <c r="Q6" i="15"/>
  <c r="Q65" i="15" s="1"/>
  <c r="T63" i="7"/>
  <c r="T63" i="6"/>
  <c r="T55" i="15"/>
  <c r="T59" i="15"/>
  <c r="T56" i="15"/>
  <c r="T52" i="15"/>
  <c r="T58" i="15"/>
  <c r="T50" i="15"/>
  <c r="T51" i="15"/>
  <c r="T57" i="15"/>
  <c r="T53" i="15"/>
  <c r="L81" i="15"/>
  <c r="K81" i="15"/>
  <c r="O81" i="15"/>
  <c r="S81" i="15"/>
  <c r="M81" i="15"/>
  <c r="G81" i="15"/>
  <c r="T39" i="15"/>
  <c r="H81" i="15"/>
  <c r="T47" i="15"/>
  <c r="F81" i="15"/>
  <c r="N81" i="15"/>
  <c r="T46" i="15"/>
  <c r="T40" i="15"/>
  <c r="T41" i="15"/>
  <c r="T43" i="15"/>
  <c r="D81" i="15" l="1"/>
  <c r="R81" i="15"/>
  <c r="T54" i="15"/>
  <c r="T48" i="15"/>
  <c r="T49" i="15"/>
  <c r="T44" i="15"/>
  <c r="T38" i="15"/>
  <c r="E81" i="15"/>
  <c r="T45" i="15"/>
  <c r="T37" i="15"/>
  <c r="T42" i="15"/>
  <c r="Q81" i="15" l="1"/>
  <c r="U79" i="15"/>
  <c r="T36" i="15"/>
  <c r="T35" i="15"/>
  <c r="T34" i="15"/>
  <c r="T33" i="15"/>
  <c r="T32" i="15"/>
  <c r="T31" i="15"/>
  <c r="T30" i="15"/>
  <c r="T29" i="15"/>
  <c r="T28" i="15"/>
  <c r="T27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0" i="15"/>
  <c r="T9" i="15"/>
  <c r="T8" i="15"/>
  <c r="T7" i="15"/>
  <c r="T11" i="15" l="1"/>
  <c r="T6" i="15"/>
  <c r="T65" i="15" s="1"/>
  <c r="U80" i="15" s="1"/>
  <c r="T81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tc={9B838611-620D-4E50-9FBA-D688FC0AB33B}</author>
    <author>tc={39F053A1-74E1-4A73-AFCE-6CB670CF134C}</author>
  </authors>
  <commentList>
    <comment ref="D20" authorId="0" shapeId="0" xr:uid="{9B838611-620D-4E50-9FBA-D688FC0AB33B}">
      <text>
        <t>[Threaded comment]
Your version of Excel allows you to read this threaded comment; however, any edits to it will get removed if the file is opened in a newer version of Excel. Learn more: https://go.microsoft.com/fwlink/?linkid=870924
Comment:
    Overpayment for March as left 19/03/25</t>
      </text>
    </comment>
    <comment ref="J26" authorId="1" shapeId="0" xr:uid="{39F053A1-74E1-4A73-AFCE-6CB670CF134C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via Finance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tc={45CDBA75-C0D3-4CE8-93B7-DDDB74294173}</author>
  </authors>
  <commentList>
    <comment ref="J26" authorId="0" shapeId="0" xr:uid="{45CDBA75-C0D3-4CE8-93B7-DDDB74294173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via Finance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tc={3E928EC0-334C-4AB0-B022-1B03BB447F06}</author>
  </authors>
  <commentList>
    <comment ref="J26" authorId="0" shapeId="0" xr:uid="{3E928EC0-334C-4AB0-B022-1B03BB447F06}">
      <text>
        <t>[Threaded comment]
Your version of Excel allows you to read this threaded comment; however, any edits to it will get removed if the file is opened in a newer version of Excel. Learn more: https://go.microsoft.com/fwlink/?linkid=870924
Comment:
    £23.70 paid via Finance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tc={4BC34B97-5774-4443-939E-77A78A0DB31A}</author>
  </authors>
  <commentList>
    <comment ref="J26" authorId="0" shapeId="0" xr:uid="{4BC34B97-5774-4443-939E-77A78A0DB31A}">
      <text>
        <t>[Threaded comment]
Your version of Excel allows you to read this threaded comment; however, any edits to it will get removed if the file is opened in a newer version of Excel. Learn more: https://go.microsoft.com/fwlink/?linkid=870924
Comment:
    Paid via Finance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tc={01E0FD65-E10D-4254-8D25-313E10FEF932}</author>
    <author>tc={799972DC-4293-4627-A260-53983FC36082}</author>
    <author>tc={D2D8F9EC-F432-4444-A0FA-6ED78D18E1D4}</author>
    <author>tc={B8D8B866-12F8-43A2-9EBC-364DA5EF731C}</author>
  </authors>
  <commentList>
    <comment ref="J67" authorId="0" shapeId="0" xr:uid="{01E0FD65-E10D-4254-8D25-313E10FEF932}">
      <text>
        <t>[Threaded comment]
Your version of Excel allows you to read this threaded comment; however, any edits to it will get removed if the file is opened in a newer version of Excel. Learn more: https://go.microsoft.com/fwlink/?linkid=870924
Comment:
    Invoice via AP</t>
      </text>
    </comment>
    <comment ref="J71" authorId="1" shapeId="0" xr:uid="{799972DC-4293-4627-A260-53983FC36082}">
      <text>
        <t>[Threaded comment]
Your version of Excel allows you to read this threaded comment; however, any edits to it will get removed if the file is opened in a newer version of Excel. Learn more: https://go.microsoft.com/fwlink/?linkid=870924
Comment:
    £78.30 invoice via AP</t>
      </text>
    </comment>
    <comment ref="J74" authorId="2" shapeId="0" xr:uid="{D2D8F9EC-F432-4444-A0FA-6ED78D18E1D4}">
      <text>
        <t>[Threaded comment]
Your version of Excel allows you to read this threaded comment; however, any edits to it will get removed if the file is opened in a newer version of Excel. Learn more: https://go.microsoft.com/fwlink/?linkid=870924
Comment:
    £23.70 invoice via AP</t>
      </text>
    </comment>
    <comment ref="J75" authorId="3" shapeId="0" xr:uid="{B8D8B866-12F8-43A2-9EBC-364DA5EF731C}">
      <text>
        <t>[Threaded comment]
Your version of Excel allows you to read this threaded comment; however, any edits to it will get removed if the file is opened in a newer version of Excel. Learn more: https://go.microsoft.com/fwlink/?linkid=870924
Comment:
    Invoice via AP</t>
      </text>
    </comment>
  </commentList>
</comments>
</file>

<file path=xl/sharedStrings.xml><?xml version="1.0" encoding="utf-8"?>
<sst xmlns="http://schemas.openxmlformats.org/spreadsheetml/2006/main" count="1969" uniqueCount="140">
  <si>
    <t>Pay ref</t>
  </si>
  <si>
    <t>Surname</t>
  </si>
  <si>
    <t>Forename</t>
  </si>
  <si>
    <t>Basic</t>
  </si>
  <si>
    <t>Special Resp</t>
  </si>
  <si>
    <t>Travelling</t>
  </si>
  <si>
    <t>Subsistence</t>
  </si>
  <si>
    <t>Car Parking</t>
  </si>
  <si>
    <t>Rail Fares</t>
  </si>
  <si>
    <t>Bus Fares</t>
  </si>
  <si>
    <t>Taxi Fares</t>
  </si>
  <si>
    <t>Co-Optees</t>
  </si>
  <si>
    <t>Chairmans</t>
  </si>
  <si>
    <t>Renumeration</t>
  </si>
  <si>
    <t>SUB</t>
  </si>
  <si>
    <t>CDC</t>
  </si>
  <si>
    <t xml:space="preserve">CDC </t>
  </si>
  <si>
    <t>Allowance</t>
  </si>
  <si>
    <t>NED Allowance</t>
  </si>
  <si>
    <t>Panel</t>
  </si>
  <si>
    <t>TOTAL</t>
  </si>
  <si>
    <t xml:space="preserve">Conservative </t>
  </si>
  <si>
    <t xml:space="preserve">Labour </t>
  </si>
  <si>
    <t>Graven Hill</t>
  </si>
  <si>
    <t>(Mileage)</t>
  </si>
  <si>
    <t>Group</t>
  </si>
  <si>
    <t>Cherry</t>
  </si>
  <si>
    <t>Mark</t>
  </si>
  <si>
    <t>Ian</t>
  </si>
  <si>
    <t>Clarke</t>
  </si>
  <si>
    <t>John</t>
  </si>
  <si>
    <t>Mallon</t>
  </si>
  <si>
    <t>Kieron</t>
  </si>
  <si>
    <t>Reynolds</t>
  </si>
  <si>
    <t>Sibley</t>
  </si>
  <si>
    <t>Leslie</t>
  </si>
  <si>
    <t>Webb</t>
  </si>
  <si>
    <t>Douglas</t>
  </si>
  <si>
    <t>Wood</t>
  </si>
  <si>
    <t>Barry</t>
  </si>
  <si>
    <t>White</t>
  </si>
  <si>
    <t>Christopher</t>
  </si>
  <si>
    <t>Mawer</t>
  </si>
  <si>
    <t>Nicholas</t>
  </si>
  <si>
    <t>Simon</t>
  </si>
  <si>
    <t>Baker</t>
  </si>
  <si>
    <t>Jeanette</t>
  </si>
  <si>
    <t>Andrew</t>
  </si>
  <si>
    <t>Edwards</t>
  </si>
  <si>
    <t>Thomas</t>
  </si>
  <si>
    <t>Hodges</t>
  </si>
  <si>
    <t>Chapman</t>
  </si>
  <si>
    <t>Phillip Anthony</t>
  </si>
  <si>
    <t>Broad</t>
  </si>
  <si>
    <t>John Leslie</t>
  </si>
  <si>
    <t>Cotter</t>
  </si>
  <si>
    <t>Nicholas Michael</t>
  </si>
  <si>
    <t>Middleton</t>
  </si>
  <si>
    <t>Ian Michael</t>
  </si>
  <si>
    <t>Hodgson</t>
  </si>
  <si>
    <t>Matthew</t>
  </si>
  <si>
    <t>Walker</t>
  </si>
  <si>
    <t>Dorothy</t>
  </si>
  <si>
    <t>Crichton</t>
  </si>
  <si>
    <t>Coton</t>
  </si>
  <si>
    <t>Gemma</t>
  </si>
  <si>
    <t>Pruden</t>
  </si>
  <si>
    <t>Okeke</t>
  </si>
  <si>
    <t>Chukwudi</t>
  </si>
  <si>
    <t>Hingley</t>
  </si>
  <si>
    <t>David</t>
  </si>
  <si>
    <t>Ford</t>
  </si>
  <si>
    <t>Donna</t>
  </si>
  <si>
    <t>Reeves</t>
  </si>
  <si>
    <t>Edward</t>
  </si>
  <si>
    <t>Mawson</t>
  </si>
  <si>
    <t>Fiona</t>
  </si>
  <si>
    <t>Harwood</t>
  </si>
  <si>
    <t>Conway</t>
  </si>
  <si>
    <t>Jean</t>
  </si>
  <si>
    <t>Biegel</t>
  </si>
  <si>
    <t>Rebecca</t>
  </si>
  <si>
    <t>Watkins</t>
  </si>
  <si>
    <t>Amanda</t>
  </si>
  <si>
    <t>Sadie</t>
  </si>
  <si>
    <t>Thompson</t>
  </si>
  <si>
    <t>Sarah</t>
  </si>
  <si>
    <t>Lawson</t>
  </si>
  <si>
    <t>Harry</t>
  </si>
  <si>
    <t>Beckett</t>
  </si>
  <si>
    <t>McHugh</t>
  </si>
  <si>
    <t>Brasha</t>
  </si>
  <si>
    <t>Besmira</t>
  </si>
  <si>
    <t>Knight</t>
  </si>
  <si>
    <t>Creed</t>
  </si>
  <si>
    <t>Isabel</t>
  </si>
  <si>
    <t>Nedelcu</t>
  </si>
  <si>
    <t>Julian</t>
  </si>
  <si>
    <t>McLean</t>
  </si>
  <si>
    <t>Lesley</t>
  </si>
  <si>
    <t>Parsons</t>
  </si>
  <si>
    <t>Roselyn</t>
  </si>
  <si>
    <t>Simpson</t>
  </si>
  <si>
    <t>Nigel</t>
  </si>
  <si>
    <t>Lytton</t>
  </si>
  <si>
    <t>Pattenden</t>
  </si>
  <si>
    <t>Robert</t>
  </si>
  <si>
    <t xml:space="preserve">Russell </t>
  </si>
  <si>
    <t>Alisa</t>
  </si>
  <si>
    <t xml:space="preserve">Brant </t>
  </si>
  <si>
    <t>Chris</t>
  </si>
  <si>
    <t xml:space="preserve">Rogers </t>
  </si>
  <si>
    <t xml:space="preserve">Vaitkus </t>
  </si>
  <si>
    <t>Dom</t>
  </si>
  <si>
    <t xml:space="preserve">Ideh </t>
  </si>
  <si>
    <t>Frank</t>
  </si>
  <si>
    <t xml:space="preserve">Blakeway </t>
  </si>
  <si>
    <t>Gordon</t>
  </si>
  <si>
    <t xml:space="preserve">Conway-Murray </t>
  </si>
  <si>
    <t>Grace</t>
  </si>
  <si>
    <t xml:space="preserve">Willett </t>
  </si>
  <si>
    <t xml:space="preserve">Thornhill </t>
  </si>
  <si>
    <t>Kerrie</t>
  </si>
  <si>
    <t xml:space="preserve">Ward </t>
  </si>
  <si>
    <t>Linda</t>
  </si>
  <si>
    <t xml:space="preserve">Parkinson </t>
  </si>
  <si>
    <t>MEMBERS ALLOWANCES 2025-26</t>
  </si>
  <si>
    <t>TOTAL 2025/2026</t>
  </si>
  <si>
    <t>Ahmed</t>
  </si>
  <si>
    <t>Fiaz</t>
  </si>
  <si>
    <t>McLernon</t>
  </si>
  <si>
    <t>Zoe</t>
  </si>
  <si>
    <t>Childcare</t>
  </si>
  <si>
    <t>Expenses</t>
  </si>
  <si>
    <t>Elugwu</t>
  </si>
  <si>
    <t>Henry</t>
  </si>
  <si>
    <t>Lukwo</t>
  </si>
  <si>
    <t>Nelly</t>
  </si>
  <si>
    <t>Williams</t>
  </si>
  <si>
    <t>Terence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</si>
</sst>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2" fontId="2" fillId="0" borderId="0" xfId="0" applyNumberFormat="1" applyFont="1"/>
    <xf numFmtId="49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2" fontId="1" fillId="0" borderId="0" xfId="0" applyNumberFormat="1" applyFont="1"/>
    <xf numFmtId="2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1" fillId="0" borderId="0" xfId="0" applyNumberFormat="1" applyFont="1"/>
    <xf numFmtId="2" fontId="2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17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17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0" fillId="0" borderId="8" xfId="0" applyBorder="1"/>
    <xf numFmtId="2" fontId="2" fillId="0" borderId="8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left"/>
    </xf>
    <xf numFmtId="2" fontId="2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right"/>
    </xf>
    <xf numFmtId="2" fontId="1" fillId="0" borderId="14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1" fillId="0" borderId="11" xfId="0" applyFont="1" applyBorder="1" applyAlignment="1">
      <alignment horizontal="left"/>
    </xf>
    <xf numFmtId="0" fontId="0" fillId="0" borderId="9" xfId="0" applyBorder="1"/>
    <xf numFmtId="2" fontId="2" fillId="0" borderId="4" xfId="0" applyNumberFormat="1" applyFont="1" applyBorder="1" applyAlignment="1">
      <alignment wrapText="1"/>
    </xf>
    <xf numFmtId="2" fontId="2" fillId="0" borderId="15" xfId="0" applyNumberFormat="1" applyFont="1" applyBorder="1" applyAlignment="1">
      <alignment horizontal="right"/>
    </xf>
    <xf numFmtId="2" fontId="1" fillId="0" borderId="16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2" fontId="1" fillId="0" borderId="18" xfId="0" applyNumberFormat="1" applyFont="1" applyBorder="1" applyAlignment="1">
      <alignment horizontal="center"/>
    </xf>
    <xf numFmtId="0" fontId="0" fillId="0" borderId="19" xfId="0" applyBorder="1"/>
    <xf numFmtId="4" fontId="1" fillId="0" borderId="0" xfId="0" applyNumberFormat="1" applyFont="1"/>
    <xf numFmtId="0" fontId="5" fillId="0" borderId="0" xfId="0" applyFont="1"/>
    <xf numFmtId="0" fontId="5" fillId="0" borderId="17" xfId="0" applyFont="1" applyBorder="1"/>
    <xf numFmtId="2" fontId="2" fillId="0" borderId="20" xfId="0" applyNumberFormat="1" applyFont="1" applyBorder="1" applyAlignment="1">
      <alignment wrapText="1"/>
    </xf>
    <xf numFmtId="0" fontId="5" fillId="0" borderId="1" xfId="0" applyFont="1" applyBorder="1"/>
    <xf numFmtId="0" fontId="5" fillId="0" borderId="9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0" borderId="7" xfId="0" applyBorder="1"/>
    <xf numFmtId="0" fontId="5" fillId="0" borderId="11" xfId="0" applyFont="1" applyBorder="1"/>
    <xf numFmtId="2" fontId="2" fillId="0" borderId="23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wrapText="1"/>
    </xf>
    <xf numFmtId="2" fontId="2" fillId="0" borderId="24" xfId="0" applyNumberFormat="1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0" fontId="0" fillId="0" borderId="21" xfId="0" applyBorder="1"/>
    <xf numFmtId="0" fontId="5" fillId="0" borderId="22" xfId="0" applyFont="1" applyBorder="1"/>
    <xf numFmtId="2" fontId="2" fillId="0" borderId="0" xfId="0" applyNumberFormat="1" applyFont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right"/>
    </xf>
    <xf numFmtId="2" fontId="1" fillId="0" borderId="18" xfId="0" applyNumberFormat="1" applyFont="1" applyBorder="1" applyAlignment="1">
      <alignment horizontal="right"/>
    </xf>
    <xf numFmtId="2" fontId="1" fillId="0" borderId="2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28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right"/>
    </xf>
    <xf numFmtId="2" fontId="2" fillId="0" borderId="29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wrapText="1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32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right"/>
    </xf>
    <xf numFmtId="2" fontId="1" fillId="0" borderId="28" xfId="0" applyNumberFormat="1" applyFont="1" applyBorder="1" applyAlignment="1">
      <alignment horizontal="right"/>
    </xf>
    <xf numFmtId="2" fontId="2" fillId="0" borderId="33" xfId="0" applyNumberFormat="1" applyFont="1" applyBorder="1" applyAlignment="1">
      <alignment horizontal="center"/>
    </xf>
    <xf numFmtId="2" fontId="2" fillId="0" borderId="34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2" fontId="2" fillId="0" borderId="7" xfId="0" applyNumberFormat="1" applyFont="1" applyBorder="1" applyAlignment="1">
      <alignment horizontal="right"/>
    </xf>
    <xf numFmtId="0" fontId="0" fillId="0" borderId="4" xfId="0" applyBorder="1"/>
    <xf numFmtId="0" fontId="5" fillId="0" borderId="15" xfId="0" applyFont="1" applyBorder="1"/>
    <xf numFmtId="0" fontId="5" fillId="0" borderId="12" xfId="0" applyFont="1" applyBorder="1"/>
    <xf numFmtId="2" fontId="2" fillId="2" borderId="1" xfId="0" applyNumberFormat="1" applyFont="1" applyFill="1" applyBorder="1" applyAlignment="1">
      <alignment horizontal="right"/>
    </xf>
    <xf numFmtId="2" fontId="2" fillId="2" borderId="0" xfId="0" applyNumberFormat="1" applyFont="1" applyFill="1"/>
    <xf numFmtId="2" fontId="2" fillId="2" borderId="1" xfId="0" applyNumberFormat="1" applyFont="1" applyFill="1" applyBorder="1" applyAlignment="1">
      <alignment wrapText="1"/>
    </xf>
    <xf numFmtId="0" fontId="3" fillId="0" borderId="21" xfId="0" applyFont="1" applyBorder="1"/>
    <xf numFmtId="2" fontId="1" fillId="0" borderId="6" xfId="0" applyNumberFormat="1" applyFont="1" applyBorder="1" applyAlignment="1">
      <alignment horizontal="center"/>
    </xf>
    <xf numFmtId="0" fontId="0" fillId="0" borderId="21" xfId="0" applyFill="1" applyBorder="1"/>
    <xf numFmtId="0" fontId="3" fillId="0" borderId="21" xfId="0" applyFont="1" applyFill="1" applyBorder="1"/>
    <xf numFmtId="0" fontId="5" fillId="0" borderId="22" xfId="0" applyFont="1" applyFill="1" applyBorder="1"/>
    <xf numFmtId="2" fontId="2" fillId="0" borderId="0" xfId="0" applyNumberFormat="1" applyFont="1" applyFill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wrapText="1"/>
    </xf>
    <xf numFmtId="2" fontId="2" fillId="0" borderId="18" xfId="0" applyNumberFormat="1" applyFont="1" applyFill="1" applyBorder="1" applyAlignment="1">
      <alignment horizontal="right"/>
    </xf>
    <xf numFmtId="2" fontId="1" fillId="0" borderId="13" xfId="0" applyNumberFormat="1" applyFont="1" applyFill="1" applyBorder="1" applyAlignment="1">
      <alignment horizontal="right"/>
    </xf>
    <xf numFmtId="2" fontId="1" fillId="0" borderId="14" xfId="0" applyNumberFormat="1" applyFont="1" applyFill="1" applyBorder="1" applyAlignment="1">
      <alignment horizontal="right"/>
    </xf>
    <xf numFmtId="0" fontId="2" fillId="0" borderId="0" xfId="0" applyFont="1" applyFill="1"/>
    <xf numFmtId="2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herwellandsouthnorthants-my.sharepoint.com/personal/samantha_hanwell_cherwell-dc_gov_uk/Documents/July%202025/Members%20Report%20July%202025.xlsx" TargetMode="External"/><Relationship Id="rId1" Type="http://schemas.openxmlformats.org/officeDocument/2006/relationships/externalLinkPath" Target="https://cherwellandsouthnorthants-my.sharepoint.com/personal/samantha_hanwell_cherwell-dc_gov_uk/Documents/July%202025/Members%20Report%20July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herwellandsouthnorthants-my.sharepoint.com/personal/samantha_hanwell_cherwell-dc_gov_uk/Documents/Aug%202025/Members%20Report%20August%202025.xlsx" TargetMode="External"/><Relationship Id="rId1" Type="http://schemas.openxmlformats.org/officeDocument/2006/relationships/externalLinkPath" Target="https://cherwellandsouthnorthants-my.sharepoint.com/personal/samantha_hanwell_cherwell-dc_gov_uk/Documents/Aug%202025/Members%20Report%20August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herwellandsouthnorthants-my.sharepoint.com/personal/samantha_hanwell_cherwell-dc_gov_uk/Documents/Feb%202026/Members%20Report%20February.xlsx" TargetMode="External"/><Relationship Id="rId1" Type="http://schemas.openxmlformats.org/officeDocument/2006/relationships/externalLinkPath" Target="https://cherwellandsouthnorthants-my.sharepoint.com/personal/samantha_hanwell_cherwell-dc_gov_uk/Documents/Feb%202026/Members%20Report%20Febru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5"/>
      <sheetName val="Sheet4"/>
      <sheetName val="Sheet3"/>
    </sheetNames>
    <sheetDataSet>
      <sheetData sheetId="0"/>
      <sheetData sheetId="1">
        <row r="2">
          <cell r="A2">
            <v>100393</v>
          </cell>
          <cell r="B2" t="str">
            <v>Payment</v>
          </cell>
          <cell r="C2" t="str">
            <v>0023</v>
          </cell>
          <cell r="D2" t="str">
            <v>Members special allowance</v>
          </cell>
          <cell r="E2" t="str">
            <v>Mallon Kieron</v>
          </cell>
          <cell r="F2">
            <v>100393</v>
          </cell>
          <cell r="G2">
            <v>26</v>
          </cell>
          <cell r="H2">
            <v>104</v>
          </cell>
          <cell r="K2" t="str">
            <v>Member</v>
          </cell>
        </row>
        <row r="3">
          <cell r="A3">
            <v>100397</v>
          </cell>
          <cell r="B3" t="str">
            <v>Payment</v>
          </cell>
          <cell r="C3" t="str">
            <v>0023</v>
          </cell>
          <cell r="D3" t="str">
            <v>Members special allowance</v>
          </cell>
          <cell r="E3" t="str">
            <v>Sibley Leslie</v>
          </cell>
          <cell r="F3">
            <v>100397</v>
          </cell>
          <cell r="G3">
            <v>75</v>
          </cell>
          <cell r="H3">
            <v>300</v>
          </cell>
          <cell r="K3" t="str">
            <v>Member</v>
          </cell>
        </row>
        <row r="4">
          <cell r="A4">
            <v>100400</v>
          </cell>
          <cell r="B4" t="str">
            <v>Payment</v>
          </cell>
          <cell r="C4" t="str">
            <v>0023</v>
          </cell>
          <cell r="D4" t="str">
            <v>Members special allowance</v>
          </cell>
          <cell r="E4" t="str">
            <v>Wood Barry</v>
          </cell>
          <cell r="F4">
            <v>100400</v>
          </cell>
          <cell r="G4">
            <v>430</v>
          </cell>
          <cell r="H4">
            <v>1720</v>
          </cell>
          <cell r="K4" t="str">
            <v>Member</v>
          </cell>
        </row>
        <row r="5">
          <cell r="A5">
            <v>100654</v>
          </cell>
          <cell r="B5" t="str">
            <v>Payment</v>
          </cell>
          <cell r="C5" t="str">
            <v>0023</v>
          </cell>
          <cell r="D5" t="str">
            <v>Members special allowance</v>
          </cell>
          <cell r="E5" t="str">
            <v>Cotter Nicholas Michael</v>
          </cell>
          <cell r="F5">
            <v>100654</v>
          </cell>
          <cell r="G5">
            <v>645</v>
          </cell>
          <cell r="H5">
            <v>2580</v>
          </cell>
          <cell r="K5" t="str">
            <v>Member</v>
          </cell>
        </row>
        <row r="6">
          <cell r="A6">
            <v>100658</v>
          </cell>
          <cell r="B6" t="str">
            <v>Payment</v>
          </cell>
          <cell r="C6" t="str">
            <v>0023</v>
          </cell>
          <cell r="D6" t="str">
            <v>Members special allowance</v>
          </cell>
          <cell r="E6" t="str">
            <v>Middleton Ian Michael</v>
          </cell>
          <cell r="F6">
            <v>100658</v>
          </cell>
          <cell r="G6">
            <v>720</v>
          </cell>
          <cell r="H6">
            <v>2880</v>
          </cell>
          <cell r="K6" t="str">
            <v>Member</v>
          </cell>
        </row>
        <row r="7">
          <cell r="A7">
            <v>100812</v>
          </cell>
          <cell r="B7" t="str">
            <v>Payment</v>
          </cell>
          <cell r="C7" t="str">
            <v>0023</v>
          </cell>
          <cell r="D7" t="str">
            <v>Members special allowance</v>
          </cell>
          <cell r="E7" t="str">
            <v>Walker Dorothy</v>
          </cell>
          <cell r="F7">
            <v>100812</v>
          </cell>
          <cell r="G7">
            <v>512</v>
          </cell>
          <cell r="H7">
            <v>1178</v>
          </cell>
          <cell r="K7" t="str">
            <v>Member</v>
          </cell>
        </row>
        <row r="8">
          <cell r="A8">
            <v>101073</v>
          </cell>
          <cell r="B8" t="str">
            <v>Payment</v>
          </cell>
          <cell r="C8" t="str">
            <v>0023</v>
          </cell>
          <cell r="D8" t="str">
            <v>Members special allowance</v>
          </cell>
          <cell r="E8" t="str">
            <v>Hingley David</v>
          </cell>
          <cell r="F8">
            <v>101073</v>
          </cell>
          <cell r="G8">
            <v>1383</v>
          </cell>
          <cell r="H8">
            <v>5532</v>
          </cell>
          <cell r="K8" t="str">
            <v>Member</v>
          </cell>
        </row>
        <row r="9">
          <cell r="A9">
            <v>101075</v>
          </cell>
          <cell r="B9" t="str">
            <v>Payment</v>
          </cell>
          <cell r="C9" t="str">
            <v>0023</v>
          </cell>
          <cell r="D9" t="str">
            <v>Members special allowance</v>
          </cell>
          <cell r="E9" t="str">
            <v>Reeves Edward</v>
          </cell>
          <cell r="F9">
            <v>101075</v>
          </cell>
          <cell r="G9">
            <v>660</v>
          </cell>
          <cell r="H9">
            <v>2340</v>
          </cell>
          <cell r="K9" t="str">
            <v>Member</v>
          </cell>
        </row>
        <row r="10">
          <cell r="A10">
            <v>101078</v>
          </cell>
          <cell r="B10" t="str">
            <v>Payment</v>
          </cell>
          <cell r="C10" t="str">
            <v>0023</v>
          </cell>
          <cell r="D10" t="str">
            <v>Members special allowance</v>
          </cell>
          <cell r="E10" t="str">
            <v>Conway Jean</v>
          </cell>
          <cell r="F10">
            <v>101078</v>
          </cell>
          <cell r="G10">
            <v>645</v>
          </cell>
          <cell r="H10">
            <v>2580</v>
          </cell>
          <cell r="K10" t="str">
            <v>Member</v>
          </cell>
        </row>
        <row r="11">
          <cell r="A11">
            <v>101079</v>
          </cell>
          <cell r="B11" t="str">
            <v>Payment</v>
          </cell>
          <cell r="C11" t="str">
            <v>0023</v>
          </cell>
          <cell r="D11" t="str">
            <v>Members special allowance</v>
          </cell>
          <cell r="E11" t="str">
            <v>Biegel Rebecca</v>
          </cell>
          <cell r="F11">
            <v>101079</v>
          </cell>
          <cell r="G11">
            <v>77</v>
          </cell>
          <cell r="H11">
            <v>154</v>
          </cell>
          <cell r="K11" t="str">
            <v>Member</v>
          </cell>
        </row>
        <row r="12">
          <cell r="A12">
            <v>101080</v>
          </cell>
          <cell r="B12" t="str">
            <v>Payment</v>
          </cell>
          <cell r="C12" t="str">
            <v>0023</v>
          </cell>
          <cell r="D12" t="str">
            <v>Members special allowance</v>
          </cell>
          <cell r="E12" t="str">
            <v>Watkins Amanda</v>
          </cell>
          <cell r="F12">
            <v>101080</v>
          </cell>
          <cell r="G12">
            <v>396</v>
          </cell>
          <cell r="H12">
            <v>1584</v>
          </cell>
          <cell r="K12" t="str">
            <v>Member</v>
          </cell>
        </row>
        <row r="13">
          <cell r="A13">
            <v>101267</v>
          </cell>
          <cell r="B13" t="str">
            <v>Payment</v>
          </cell>
          <cell r="C13" t="str">
            <v>0023</v>
          </cell>
          <cell r="D13" t="str">
            <v>Members special allowance</v>
          </cell>
          <cell r="E13" t="str">
            <v>Beckett Thomas</v>
          </cell>
          <cell r="F13">
            <v>101267</v>
          </cell>
          <cell r="G13">
            <v>645</v>
          </cell>
          <cell r="H13">
            <v>2580</v>
          </cell>
          <cell r="K13" t="str">
            <v>Member</v>
          </cell>
        </row>
        <row r="14">
          <cell r="A14">
            <v>101273</v>
          </cell>
          <cell r="B14" t="str">
            <v>Payment</v>
          </cell>
          <cell r="C14" t="str">
            <v>0023</v>
          </cell>
          <cell r="D14" t="str">
            <v>Members special allowance</v>
          </cell>
          <cell r="E14" t="str">
            <v>McLean Lesley</v>
          </cell>
          <cell r="F14">
            <v>101273</v>
          </cell>
          <cell r="G14">
            <v>893</v>
          </cell>
          <cell r="H14">
            <v>3572</v>
          </cell>
          <cell r="K14" t="str">
            <v>Member</v>
          </cell>
        </row>
        <row r="15">
          <cell r="A15">
            <v>101274</v>
          </cell>
          <cell r="B15" t="str">
            <v>Payment</v>
          </cell>
          <cell r="C15" t="str">
            <v>0023</v>
          </cell>
          <cell r="D15" t="str">
            <v>Members special allowance</v>
          </cell>
          <cell r="E15" t="str">
            <v>Parsons Roselyn</v>
          </cell>
          <cell r="F15">
            <v>101274</v>
          </cell>
          <cell r="G15">
            <v>360</v>
          </cell>
          <cell r="H15">
            <v>696</v>
          </cell>
          <cell r="K15" t="str">
            <v>Member</v>
          </cell>
        </row>
        <row r="16">
          <cell r="A16">
            <v>101276</v>
          </cell>
          <cell r="B16" t="str">
            <v>Payment</v>
          </cell>
          <cell r="C16" t="str">
            <v>0023</v>
          </cell>
          <cell r="D16" t="str">
            <v>Members special allowance</v>
          </cell>
          <cell r="E16" t="str">
            <v>Lytton Simon</v>
          </cell>
          <cell r="F16">
            <v>101276</v>
          </cell>
          <cell r="G16">
            <v>360</v>
          </cell>
          <cell r="H16">
            <v>720</v>
          </cell>
          <cell r="K16" t="str">
            <v>Member</v>
          </cell>
        </row>
        <row r="17">
          <cell r="A17">
            <v>101277</v>
          </cell>
          <cell r="B17" t="str">
            <v>Payment</v>
          </cell>
          <cell r="C17" t="str">
            <v>0023</v>
          </cell>
          <cell r="D17" t="str">
            <v>Members special allowance</v>
          </cell>
          <cell r="E17" t="str">
            <v>Pattenden Robert</v>
          </cell>
          <cell r="F17">
            <v>101277</v>
          </cell>
          <cell r="G17">
            <v>645</v>
          </cell>
          <cell r="H17">
            <v>2580</v>
          </cell>
          <cell r="K17" t="str">
            <v>Member</v>
          </cell>
        </row>
        <row r="18">
          <cell r="A18">
            <v>101432</v>
          </cell>
          <cell r="B18" t="str">
            <v>Payment</v>
          </cell>
          <cell r="C18" t="str">
            <v>0023</v>
          </cell>
          <cell r="D18" t="str">
            <v>Members special allowance</v>
          </cell>
          <cell r="E18" t="str">
            <v>Brant Chris</v>
          </cell>
          <cell r="F18">
            <v>101432</v>
          </cell>
          <cell r="G18">
            <v>645</v>
          </cell>
          <cell r="H18">
            <v>2580</v>
          </cell>
          <cell r="K18" t="str">
            <v>Member</v>
          </cell>
        </row>
        <row r="19">
          <cell r="A19">
            <v>101441</v>
          </cell>
          <cell r="B19" t="str">
            <v>Payment</v>
          </cell>
          <cell r="C19" t="str">
            <v>0023</v>
          </cell>
          <cell r="D19" t="str">
            <v>Members special allowance</v>
          </cell>
          <cell r="E19" t="str">
            <v>Parkinson Robert</v>
          </cell>
          <cell r="F19">
            <v>101441</v>
          </cell>
          <cell r="G19">
            <v>645</v>
          </cell>
          <cell r="H19">
            <v>2580</v>
          </cell>
          <cell r="K19" t="str">
            <v>Member</v>
          </cell>
        </row>
      </sheetData>
      <sheetData sheetId="2">
        <row r="2">
          <cell r="A2">
            <v>100008</v>
          </cell>
          <cell r="B2" t="str">
            <v>Payment</v>
          </cell>
          <cell r="C2" t="str">
            <v>0021</v>
          </cell>
          <cell r="D2" t="str">
            <v>Members basic allowance</v>
          </cell>
          <cell r="E2" t="str">
            <v>Cherry Mark</v>
          </cell>
          <cell r="F2">
            <v>100008</v>
          </cell>
          <cell r="G2">
            <v>435</v>
          </cell>
          <cell r="H2">
            <v>1740</v>
          </cell>
          <cell r="K2" t="str">
            <v>Member</v>
          </cell>
        </row>
        <row r="3">
          <cell r="A3">
            <v>100393</v>
          </cell>
          <cell r="B3" t="str">
            <v>Payment</v>
          </cell>
          <cell r="C3" t="str">
            <v>0021</v>
          </cell>
          <cell r="D3" t="str">
            <v>Members basic allowance</v>
          </cell>
          <cell r="E3" t="str">
            <v>Mallon Kieron</v>
          </cell>
          <cell r="F3">
            <v>100393</v>
          </cell>
          <cell r="G3">
            <v>435</v>
          </cell>
          <cell r="H3">
            <v>1740</v>
          </cell>
          <cell r="K3" t="str">
            <v>Member</v>
          </cell>
        </row>
        <row r="4">
          <cell r="A4">
            <v>100397</v>
          </cell>
          <cell r="B4" t="str">
            <v>Payment</v>
          </cell>
          <cell r="C4" t="str">
            <v>0021</v>
          </cell>
          <cell r="D4" t="str">
            <v>Members basic allowance</v>
          </cell>
          <cell r="E4" t="str">
            <v>Sibley Leslie</v>
          </cell>
          <cell r="F4">
            <v>100397</v>
          </cell>
          <cell r="G4">
            <v>435</v>
          </cell>
          <cell r="H4">
            <v>1740</v>
          </cell>
          <cell r="K4" t="str">
            <v>Member</v>
          </cell>
        </row>
        <row r="5">
          <cell r="A5">
            <v>100399</v>
          </cell>
          <cell r="B5" t="str">
            <v>Payment</v>
          </cell>
          <cell r="C5" t="str">
            <v>0021</v>
          </cell>
          <cell r="D5" t="str">
            <v>Members basic allowance</v>
          </cell>
          <cell r="E5" t="str">
            <v>Webb Douglas</v>
          </cell>
          <cell r="F5">
            <v>100399</v>
          </cell>
          <cell r="G5">
            <v>435</v>
          </cell>
          <cell r="H5">
            <v>1740</v>
          </cell>
          <cell r="K5" t="str">
            <v>Member</v>
          </cell>
        </row>
        <row r="6">
          <cell r="A6">
            <v>100400</v>
          </cell>
          <cell r="B6" t="str">
            <v>Payment</v>
          </cell>
          <cell r="C6" t="str">
            <v>0021</v>
          </cell>
          <cell r="D6" t="str">
            <v>Members basic allowance</v>
          </cell>
          <cell r="E6" t="str">
            <v>Wood Barry</v>
          </cell>
          <cell r="F6">
            <v>100400</v>
          </cell>
          <cell r="G6">
            <v>435</v>
          </cell>
          <cell r="H6">
            <v>1740</v>
          </cell>
          <cell r="K6" t="str">
            <v>Member</v>
          </cell>
        </row>
        <row r="7">
          <cell r="A7">
            <v>100432</v>
          </cell>
          <cell r="B7" t="str">
            <v>Payment</v>
          </cell>
          <cell r="C7" t="str">
            <v>0021</v>
          </cell>
          <cell r="D7" t="str">
            <v>Members basic allowance</v>
          </cell>
          <cell r="E7" t="str">
            <v>Mawer Nicholas</v>
          </cell>
          <cell r="F7">
            <v>100432</v>
          </cell>
          <cell r="G7">
            <v>435</v>
          </cell>
          <cell r="H7">
            <v>1740</v>
          </cell>
          <cell r="K7" t="str">
            <v>Member</v>
          </cell>
        </row>
        <row r="8">
          <cell r="A8">
            <v>100560</v>
          </cell>
          <cell r="B8" t="str">
            <v>Payment</v>
          </cell>
          <cell r="C8" t="str">
            <v>0021</v>
          </cell>
          <cell r="D8" t="str">
            <v>Members basic allowance</v>
          </cell>
          <cell r="E8" t="str">
            <v>Chapman Phillip Anthony</v>
          </cell>
          <cell r="F8">
            <v>100560</v>
          </cell>
          <cell r="G8">
            <v>435</v>
          </cell>
          <cell r="H8">
            <v>1740</v>
          </cell>
          <cell r="K8" t="str">
            <v>Member</v>
          </cell>
        </row>
        <row r="9">
          <cell r="A9">
            <v>100584</v>
          </cell>
          <cell r="B9" t="str">
            <v>Payment</v>
          </cell>
          <cell r="C9" t="str">
            <v>0021</v>
          </cell>
          <cell r="D9" t="str">
            <v>Members basic allowance</v>
          </cell>
          <cell r="E9" t="str">
            <v>Broad John Leslie</v>
          </cell>
          <cell r="F9">
            <v>100584</v>
          </cell>
          <cell r="G9">
            <v>435</v>
          </cell>
          <cell r="H9">
            <v>1740</v>
          </cell>
          <cell r="K9" t="str">
            <v>Member</v>
          </cell>
        </row>
        <row r="10">
          <cell r="A10">
            <v>100654</v>
          </cell>
          <cell r="B10" t="str">
            <v>Payment</v>
          </cell>
          <cell r="C10" t="str">
            <v>0021</v>
          </cell>
          <cell r="D10" t="str">
            <v>Members basic allowance</v>
          </cell>
          <cell r="E10" t="str">
            <v>Cotter Nicholas Michael</v>
          </cell>
          <cell r="F10">
            <v>100654</v>
          </cell>
          <cell r="G10">
            <v>435</v>
          </cell>
          <cell r="H10">
            <v>1740</v>
          </cell>
          <cell r="K10" t="str">
            <v>Member</v>
          </cell>
        </row>
        <row r="11">
          <cell r="A11">
            <v>100658</v>
          </cell>
          <cell r="B11" t="str">
            <v>Payment</v>
          </cell>
          <cell r="C11" t="str">
            <v>0021</v>
          </cell>
          <cell r="D11" t="str">
            <v>Members basic allowance</v>
          </cell>
          <cell r="E11" t="str">
            <v>Middleton Ian Michael</v>
          </cell>
          <cell r="F11">
            <v>100658</v>
          </cell>
          <cell r="G11">
            <v>435</v>
          </cell>
          <cell r="H11">
            <v>1740</v>
          </cell>
          <cell r="K11" t="str">
            <v>Member</v>
          </cell>
        </row>
        <row r="12">
          <cell r="A12">
            <v>100812</v>
          </cell>
          <cell r="B12" t="str">
            <v>Payment</v>
          </cell>
          <cell r="C12" t="str">
            <v>0021</v>
          </cell>
          <cell r="D12" t="str">
            <v>Members basic allowance</v>
          </cell>
          <cell r="E12" t="str">
            <v>Walker Dorothy</v>
          </cell>
          <cell r="F12">
            <v>100812</v>
          </cell>
          <cell r="G12">
            <v>435</v>
          </cell>
          <cell r="H12">
            <v>1740</v>
          </cell>
          <cell r="K12" t="str">
            <v>Member</v>
          </cell>
        </row>
        <row r="13">
          <cell r="A13">
            <v>101068</v>
          </cell>
          <cell r="B13" t="str">
            <v>Payment</v>
          </cell>
          <cell r="C13" t="str">
            <v>0021</v>
          </cell>
          <cell r="D13" t="str">
            <v>Members basic allowance</v>
          </cell>
          <cell r="E13" t="str">
            <v>Crichton Andrew</v>
          </cell>
          <cell r="F13">
            <v>101068</v>
          </cell>
          <cell r="G13">
            <v>435</v>
          </cell>
          <cell r="H13">
            <v>1740</v>
          </cell>
          <cell r="K13" t="str">
            <v>Member</v>
          </cell>
        </row>
        <row r="14">
          <cell r="A14">
            <v>101069</v>
          </cell>
          <cell r="B14" t="str">
            <v>Payment</v>
          </cell>
          <cell r="C14" t="str">
            <v>0021</v>
          </cell>
          <cell r="D14" t="str">
            <v>Members basic allowance</v>
          </cell>
          <cell r="E14" t="str">
            <v>Coton Gemma</v>
          </cell>
          <cell r="F14">
            <v>101069</v>
          </cell>
          <cell r="G14">
            <v>435</v>
          </cell>
          <cell r="H14">
            <v>1740</v>
          </cell>
          <cell r="K14" t="str">
            <v>Member</v>
          </cell>
        </row>
        <row r="15">
          <cell r="A15">
            <v>101071</v>
          </cell>
          <cell r="B15" t="str">
            <v>Payment</v>
          </cell>
          <cell r="C15" t="str">
            <v>0021</v>
          </cell>
          <cell r="D15" t="str">
            <v>Members basic allowance</v>
          </cell>
          <cell r="E15" t="str">
            <v>Pruden Christopher</v>
          </cell>
          <cell r="F15">
            <v>101071</v>
          </cell>
          <cell r="G15">
            <v>435</v>
          </cell>
          <cell r="H15">
            <v>1740</v>
          </cell>
          <cell r="K15" t="str">
            <v>Member</v>
          </cell>
        </row>
        <row r="16">
          <cell r="A16">
            <v>101072</v>
          </cell>
          <cell r="B16" t="str">
            <v>Payment</v>
          </cell>
          <cell r="C16" t="str">
            <v>0021</v>
          </cell>
          <cell r="D16" t="str">
            <v>Members basic allowance</v>
          </cell>
          <cell r="E16" t="str">
            <v>Okeke Chukwudi</v>
          </cell>
          <cell r="F16">
            <v>101072</v>
          </cell>
          <cell r="G16">
            <v>435</v>
          </cell>
          <cell r="H16">
            <v>1740</v>
          </cell>
          <cell r="K16" t="str">
            <v>Member</v>
          </cell>
        </row>
        <row r="17">
          <cell r="A17">
            <v>101073</v>
          </cell>
          <cell r="B17" t="str">
            <v>Payment</v>
          </cell>
          <cell r="C17" t="str">
            <v>0021</v>
          </cell>
          <cell r="D17" t="str">
            <v>Members basic allowance</v>
          </cell>
          <cell r="E17" t="str">
            <v>Hingley David</v>
          </cell>
          <cell r="F17">
            <v>101073</v>
          </cell>
          <cell r="G17">
            <v>435</v>
          </cell>
          <cell r="H17">
            <v>1740</v>
          </cell>
          <cell r="K17" t="str">
            <v>Member</v>
          </cell>
        </row>
        <row r="18">
          <cell r="A18">
            <v>101074</v>
          </cell>
          <cell r="B18" t="str">
            <v>Payment</v>
          </cell>
          <cell r="C18" t="str">
            <v>0021</v>
          </cell>
          <cell r="D18" t="str">
            <v>Members basic allowance</v>
          </cell>
          <cell r="E18" t="str">
            <v>Ford Donna</v>
          </cell>
          <cell r="F18">
            <v>101074</v>
          </cell>
          <cell r="G18">
            <v>435</v>
          </cell>
          <cell r="H18">
            <v>1740</v>
          </cell>
          <cell r="K18" t="str">
            <v>Member</v>
          </cell>
        </row>
        <row r="19">
          <cell r="A19">
            <v>101075</v>
          </cell>
          <cell r="B19" t="str">
            <v>Payment</v>
          </cell>
          <cell r="C19" t="str">
            <v>0021</v>
          </cell>
          <cell r="D19" t="str">
            <v>Members basic allowance</v>
          </cell>
          <cell r="E19" t="str">
            <v>Reeves Edward</v>
          </cell>
          <cell r="F19">
            <v>101075</v>
          </cell>
          <cell r="G19">
            <v>435</v>
          </cell>
          <cell r="H19">
            <v>1740</v>
          </cell>
          <cell r="K19" t="str">
            <v>Member</v>
          </cell>
        </row>
        <row r="20">
          <cell r="A20">
            <v>101076</v>
          </cell>
          <cell r="B20" t="str">
            <v>Payment</v>
          </cell>
          <cell r="C20" t="str">
            <v>0021</v>
          </cell>
          <cell r="D20" t="str">
            <v>Members basic allowance</v>
          </cell>
          <cell r="E20" t="str">
            <v>Mawson Fiona</v>
          </cell>
          <cell r="F20">
            <v>101076</v>
          </cell>
          <cell r="G20">
            <v>435</v>
          </cell>
          <cell r="H20">
            <v>1740</v>
          </cell>
          <cell r="K20" t="str">
            <v>Member</v>
          </cell>
        </row>
        <row r="21">
          <cell r="A21">
            <v>101077</v>
          </cell>
          <cell r="B21" t="str">
            <v>Payment</v>
          </cell>
          <cell r="C21" t="str">
            <v>0021</v>
          </cell>
          <cell r="D21" t="str">
            <v>Members basic allowance</v>
          </cell>
          <cell r="E21" t="str">
            <v>Harwood Ian</v>
          </cell>
          <cell r="F21">
            <v>101077</v>
          </cell>
          <cell r="G21">
            <v>435</v>
          </cell>
          <cell r="H21">
            <v>1740</v>
          </cell>
          <cell r="K21" t="str">
            <v>Member</v>
          </cell>
        </row>
        <row r="22">
          <cell r="A22">
            <v>101078</v>
          </cell>
          <cell r="B22" t="str">
            <v>Payment</v>
          </cell>
          <cell r="C22" t="str">
            <v>0021</v>
          </cell>
          <cell r="D22" t="str">
            <v>Members basic allowance</v>
          </cell>
          <cell r="E22" t="str">
            <v>Conway Jean</v>
          </cell>
          <cell r="F22">
            <v>101078</v>
          </cell>
          <cell r="G22">
            <v>435</v>
          </cell>
          <cell r="H22">
            <v>1740</v>
          </cell>
          <cell r="K22" t="str">
            <v>Member</v>
          </cell>
        </row>
        <row r="23">
          <cell r="A23">
            <v>101079</v>
          </cell>
          <cell r="B23" t="str">
            <v>Payment</v>
          </cell>
          <cell r="C23" t="str">
            <v>0021</v>
          </cell>
          <cell r="D23" t="str">
            <v>Members basic allowance</v>
          </cell>
          <cell r="E23" t="str">
            <v>Biegel Rebecca</v>
          </cell>
          <cell r="F23">
            <v>101079</v>
          </cell>
          <cell r="G23">
            <v>435</v>
          </cell>
          <cell r="H23">
            <v>1740</v>
          </cell>
          <cell r="K23" t="str">
            <v>Member</v>
          </cell>
        </row>
        <row r="24">
          <cell r="A24">
            <v>101080</v>
          </cell>
          <cell r="B24" t="str">
            <v>Payment</v>
          </cell>
          <cell r="C24" t="str">
            <v>0021</v>
          </cell>
          <cell r="D24" t="str">
            <v>Members basic allowance</v>
          </cell>
          <cell r="E24" t="str">
            <v>Watkins Amanda</v>
          </cell>
          <cell r="F24">
            <v>101080</v>
          </cell>
          <cell r="G24">
            <v>403</v>
          </cell>
          <cell r="H24">
            <v>1612</v>
          </cell>
          <cell r="K24" t="str">
            <v>Member</v>
          </cell>
        </row>
        <row r="25">
          <cell r="A25">
            <v>101267</v>
          </cell>
          <cell r="B25" t="str">
            <v>Payment</v>
          </cell>
          <cell r="C25" t="str">
            <v>0021</v>
          </cell>
          <cell r="D25" t="str">
            <v>Members basic allowance</v>
          </cell>
          <cell r="E25" t="str">
            <v>Beckett Thomas</v>
          </cell>
          <cell r="F25">
            <v>101267</v>
          </cell>
          <cell r="G25">
            <v>435</v>
          </cell>
          <cell r="H25">
            <v>1740</v>
          </cell>
          <cell r="K25" t="str">
            <v>Member</v>
          </cell>
        </row>
        <row r="26">
          <cell r="A26">
            <v>101269</v>
          </cell>
          <cell r="B26" t="str">
            <v>Payment</v>
          </cell>
          <cell r="C26" t="str">
            <v>0021</v>
          </cell>
          <cell r="D26" t="str">
            <v>Members basic allowance</v>
          </cell>
          <cell r="E26" t="str">
            <v>Brasha Besmira</v>
          </cell>
          <cell r="F26">
            <v>101269</v>
          </cell>
          <cell r="G26">
            <v>435</v>
          </cell>
          <cell r="H26">
            <v>1740</v>
          </cell>
          <cell r="K26" t="str">
            <v>Member</v>
          </cell>
        </row>
        <row r="27">
          <cell r="A27">
            <v>101270</v>
          </cell>
          <cell r="B27" t="str">
            <v>Payment</v>
          </cell>
          <cell r="C27" t="str">
            <v>0021</v>
          </cell>
          <cell r="D27" t="str">
            <v>Members basic allowance</v>
          </cell>
          <cell r="E27" t="str">
            <v>Knight Harry</v>
          </cell>
          <cell r="F27">
            <v>101270</v>
          </cell>
          <cell r="G27">
            <v>435</v>
          </cell>
          <cell r="H27">
            <v>1740</v>
          </cell>
          <cell r="K27" t="str">
            <v>Member</v>
          </cell>
        </row>
        <row r="28">
          <cell r="A28">
            <v>101271</v>
          </cell>
          <cell r="B28" t="str">
            <v>Payment</v>
          </cell>
          <cell r="C28" t="str">
            <v>0021</v>
          </cell>
          <cell r="D28" t="str">
            <v>Members basic allowance</v>
          </cell>
          <cell r="E28" t="str">
            <v>Creed Isabel</v>
          </cell>
          <cell r="F28">
            <v>101271</v>
          </cell>
          <cell r="G28">
            <v>435</v>
          </cell>
          <cell r="H28">
            <v>1740</v>
          </cell>
          <cell r="K28" t="str">
            <v>Member</v>
          </cell>
        </row>
        <row r="29">
          <cell r="A29">
            <v>101272</v>
          </cell>
          <cell r="B29" t="str">
            <v>Payment</v>
          </cell>
          <cell r="C29" t="str">
            <v>0021</v>
          </cell>
          <cell r="D29" t="str">
            <v>Members basic allowance</v>
          </cell>
          <cell r="E29" t="str">
            <v>Nedelcu Julian</v>
          </cell>
          <cell r="F29">
            <v>101272</v>
          </cell>
          <cell r="G29">
            <v>435</v>
          </cell>
          <cell r="H29">
            <v>1740</v>
          </cell>
          <cell r="K29" t="str">
            <v>Member</v>
          </cell>
        </row>
        <row r="30">
          <cell r="A30">
            <v>101273</v>
          </cell>
          <cell r="B30" t="str">
            <v>Payment</v>
          </cell>
          <cell r="C30" t="str">
            <v>0021</v>
          </cell>
          <cell r="D30" t="str">
            <v>Members basic allowance</v>
          </cell>
          <cell r="E30" t="str">
            <v>McLean Lesley</v>
          </cell>
          <cell r="F30">
            <v>101273</v>
          </cell>
          <cell r="G30">
            <v>435</v>
          </cell>
          <cell r="H30">
            <v>1740</v>
          </cell>
          <cell r="K30" t="str">
            <v>Member</v>
          </cell>
        </row>
        <row r="31">
          <cell r="A31">
            <v>101274</v>
          </cell>
          <cell r="B31" t="str">
            <v>Payment</v>
          </cell>
          <cell r="C31" t="str">
            <v>0021</v>
          </cell>
          <cell r="D31" t="str">
            <v>Members basic allowance</v>
          </cell>
          <cell r="E31" t="str">
            <v>Parsons Roselyn</v>
          </cell>
          <cell r="F31">
            <v>101274</v>
          </cell>
          <cell r="G31">
            <v>420</v>
          </cell>
          <cell r="H31">
            <v>1680</v>
          </cell>
          <cell r="K31" t="str">
            <v>Member</v>
          </cell>
        </row>
        <row r="32">
          <cell r="A32">
            <v>101275</v>
          </cell>
          <cell r="B32" t="str">
            <v>Payment</v>
          </cell>
          <cell r="C32" t="str">
            <v>0021</v>
          </cell>
          <cell r="D32" t="str">
            <v>Members basic allowance</v>
          </cell>
          <cell r="E32" t="str">
            <v>Simpson Nigel</v>
          </cell>
          <cell r="F32">
            <v>101275</v>
          </cell>
          <cell r="G32">
            <v>435</v>
          </cell>
          <cell r="H32">
            <v>1740</v>
          </cell>
          <cell r="K32" t="str">
            <v>Member</v>
          </cell>
        </row>
        <row r="33">
          <cell r="A33">
            <v>101276</v>
          </cell>
          <cell r="B33" t="str">
            <v>Payment</v>
          </cell>
          <cell r="C33" t="str">
            <v>0021</v>
          </cell>
          <cell r="D33" t="str">
            <v>Members basic allowance</v>
          </cell>
          <cell r="E33" t="str">
            <v>Lytton Simon</v>
          </cell>
          <cell r="F33">
            <v>101276</v>
          </cell>
          <cell r="G33">
            <v>435</v>
          </cell>
          <cell r="H33">
            <v>1740</v>
          </cell>
          <cell r="K33" t="str">
            <v>Member</v>
          </cell>
        </row>
        <row r="34">
          <cell r="A34">
            <v>101277</v>
          </cell>
          <cell r="B34" t="str">
            <v>Payment</v>
          </cell>
          <cell r="C34" t="str">
            <v>0021</v>
          </cell>
          <cell r="D34" t="str">
            <v>Members basic allowance</v>
          </cell>
          <cell r="E34" t="str">
            <v>Pattenden Robert</v>
          </cell>
          <cell r="F34">
            <v>101277</v>
          </cell>
          <cell r="G34">
            <v>435</v>
          </cell>
          <cell r="H34">
            <v>1740</v>
          </cell>
          <cell r="K34" t="str">
            <v>Member</v>
          </cell>
        </row>
        <row r="35">
          <cell r="A35">
            <v>101278</v>
          </cell>
          <cell r="B35" t="str">
            <v>Payment</v>
          </cell>
          <cell r="C35" t="str">
            <v>0021</v>
          </cell>
          <cell r="D35" t="str">
            <v>Members basic allowance</v>
          </cell>
          <cell r="E35" t="str">
            <v>Clarke Rebecca</v>
          </cell>
          <cell r="F35">
            <v>101278</v>
          </cell>
          <cell r="G35">
            <v>435</v>
          </cell>
          <cell r="H35">
            <v>1740</v>
          </cell>
          <cell r="K35" t="str">
            <v>Member</v>
          </cell>
        </row>
        <row r="36">
          <cell r="A36">
            <v>101431</v>
          </cell>
          <cell r="B36" t="str">
            <v>Payment</v>
          </cell>
          <cell r="C36" t="str">
            <v>0021</v>
          </cell>
          <cell r="D36" t="str">
            <v>Members basic allowance</v>
          </cell>
          <cell r="E36" t="str">
            <v>Russell Alisa</v>
          </cell>
          <cell r="F36">
            <v>101431</v>
          </cell>
          <cell r="G36">
            <v>435</v>
          </cell>
          <cell r="H36">
            <v>1740</v>
          </cell>
          <cell r="K36" t="str">
            <v>Member</v>
          </cell>
        </row>
        <row r="37">
          <cell r="A37">
            <v>101432</v>
          </cell>
          <cell r="B37" t="str">
            <v>Payment</v>
          </cell>
          <cell r="C37" t="str">
            <v>0021</v>
          </cell>
          <cell r="D37" t="str">
            <v>Members basic allowance</v>
          </cell>
          <cell r="E37" t="str">
            <v>Brant Chris</v>
          </cell>
          <cell r="F37">
            <v>101432</v>
          </cell>
          <cell r="G37">
            <v>435</v>
          </cell>
          <cell r="H37">
            <v>1740</v>
          </cell>
          <cell r="K37" t="str">
            <v>Member</v>
          </cell>
        </row>
        <row r="38">
          <cell r="A38">
            <v>101433</v>
          </cell>
          <cell r="B38" t="str">
            <v>Payment</v>
          </cell>
          <cell r="C38" t="str">
            <v>0021</v>
          </cell>
          <cell r="D38" t="str">
            <v>Members basic allowance</v>
          </cell>
          <cell r="E38" t="str">
            <v>Rogers David</v>
          </cell>
          <cell r="F38">
            <v>101433</v>
          </cell>
          <cell r="G38">
            <v>435</v>
          </cell>
          <cell r="H38">
            <v>1740</v>
          </cell>
          <cell r="K38" t="str">
            <v>Member</v>
          </cell>
        </row>
        <row r="39">
          <cell r="A39">
            <v>101434</v>
          </cell>
          <cell r="B39" t="str">
            <v>Payment</v>
          </cell>
          <cell r="C39" t="str">
            <v>0021</v>
          </cell>
          <cell r="D39" t="str">
            <v>Members basic allowance</v>
          </cell>
          <cell r="E39" t="str">
            <v>Vaitkus Dom</v>
          </cell>
          <cell r="F39">
            <v>101434</v>
          </cell>
          <cell r="G39">
            <v>435</v>
          </cell>
          <cell r="H39">
            <v>1740</v>
          </cell>
          <cell r="K39" t="str">
            <v>Member</v>
          </cell>
        </row>
        <row r="40">
          <cell r="A40">
            <v>101435</v>
          </cell>
          <cell r="B40" t="str">
            <v>Payment</v>
          </cell>
          <cell r="C40" t="str">
            <v>0021</v>
          </cell>
          <cell r="D40" t="str">
            <v>Members basic allowance</v>
          </cell>
          <cell r="E40" t="str">
            <v>Ideh Frank</v>
          </cell>
          <cell r="F40">
            <v>101435</v>
          </cell>
          <cell r="G40">
            <v>435</v>
          </cell>
          <cell r="H40">
            <v>1740</v>
          </cell>
          <cell r="K40" t="str">
            <v>Member</v>
          </cell>
        </row>
        <row r="41">
          <cell r="A41">
            <v>101436</v>
          </cell>
          <cell r="B41" t="str">
            <v>Payment</v>
          </cell>
          <cell r="C41" t="str">
            <v>0021</v>
          </cell>
          <cell r="D41" t="str">
            <v>Members basic allowance</v>
          </cell>
          <cell r="E41" t="str">
            <v>Blakeway Gordon</v>
          </cell>
          <cell r="F41">
            <v>101436</v>
          </cell>
          <cell r="G41">
            <v>435</v>
          </cell>
          <cell r="H41">
            <v>1740</v>
          </cell>
          <cell r="K41" t="str">
            <v>Member</v>
          </cell>
        </row>
        <row r="42">
          <cell r="A42">
            <v>101437</v>
          </cell>
          <cell r="B42" t="str">
            <v>Payment</v>
          </cell>
          <cell r="C42" t="str">
            <v>0021</v>
          </cell>
          <cell r="D42" t="str">
            <v>Members basic allowance</v>
          </cell>
          <cell r="E42" t="str">
            <v>Conway-Murray Grace</v>
          </cell>
          <cell r="F42">
            <v>101437</v>
          </cell>
          <cell r="G42">
            <v>435</v>
          </cell>
          <cell r="H42">
            <v>1740</v>
          </cell>
          <cell r="K42" t="str">
            <v>Member</v>
          </cell>
        </row>
        <row r="43">
          <cell r="A43">
            <v>101438</v>
          </cell>
          <cell r="B43" t="str">
            <v>Payment</v>
          </cell>
          <cell r="C43" t="str">
            <v>0021</v>
          </cell>
          <cell r="D43" t="str">
            <v>Members basic allowance</v>
          </cell>
          <cell r="E43" t="str">
            <v>Willett John</v>
          </cell>
          <cell r="F43">
            <v>101438</v>
          </cell>
          <cell r="G43">
            <v>435</v>
          </cell>
          <cell r="H43">
            <v>1740</v>
          </cell>
          <cell r="K43" t="str">
            <v>Member</v>
          </cell>
        </row>
        <row r="44">
          <cell r="A44">
            <v>101439</v>
          </cell>
          <cell r="B44" t="str">
            <v>Payment</v>
          </cell>
          <cell r="C44" t="str">
            <v>0021</v>
          </cell>
          <cell r="D44" t="str">
            <v>Members basic allowance</v>
          </cell>
          <cell r="E44" t="str">
            <v>Thornhill Kerrie</v>
          </cell>
          <cell r="F44">
            <v>101439</v>
          </cell>
          <cell r="G44">
            <v>435</v>
          </cell>
          <cell r="H44">
            <v>1740</v>
          </cell>
          <cell r="K44" t="str">
            <v>Member</v>
          </cell>
        </row>
        <row r="45">
          <cell r="A45">
            <v>101440</v>
          </cell>
          <cell r="B45" t="str">
            <v>Payment</v>
          </cell>
          <cell r="C45" t="str">
            <v>0021</v>
          </cell>
          <cell r="D45" t="str">
            <v>Members basic allowance</v>
          </cell>
          <cell r="E45" t="str">
            <v>Ward Linda</v>
          </cell>
          <cell r="F45">
            <v>101440</v>
          </cell>
          <cell r="G45">
            <v>435</v>
          </cell>
          <cell r="H45">
            <v>1740</v>
          </cell>
          <cell r="K45" t="str">
            <v>Member</v>
          </cell>
        </row>
        <row r="46">
          <cell r="A46">
            <v>101441</v>
          </cell>
          <cell r="B46" t="str">
            <v>Payment</v>
          </cell>
          <cell r="C46" t="str">
            <v>0021</v>
          </cell>
          <cell r="D46" t="str">
            <v>Members basic allowance</v>
          </cell>
          <cell r="E46" t="str">
            <v>Parkinson Robert</v>
          </cell>
          <cell r="F46">
            <v>101441</v>
          </cell>
          <cell r="G46">
            <v>435</v>
          </cell>
          <cell r="H46">
            <v>1740</v>
          </cell>
          <cell r="K46" t="str">
            <v>Member</v>
          </cell>
        </row>
        <row r="47">
          <cell r="A47">
            <v>101556</v>
          </cell>
          <cell r="B47" t="str">
            <v>Payment</v>
          </cell>
          <cell r="C47" t="str">
            <v>0021</v>
          </cell>
          <cell r="D47" t="str">
            <v>Members basic allowance</v>
          </cell>
          <cell r="E47" t="str">
            <v>Ahmed Fiaz</v>
          </cell>
          <cell r="F47">
            <v>101556</v>
          </cell>
          <cell r="G47">
            <v>435</v>
          </cell>
          <cell r="H47">
            <v>870</v>
          </cell>
          <cell r="K47" t="str">
            <v>Member</v>
          </cell>
        </row>
        <row r="48">
          <cell r="A48">
            <v>101557</v>
          </cell>
          <cell r="B48" t="str">
            <v>Payment</v>
          </cell>
          <cell r="C48" t="str">
            <v>0021</v>
          </cell>
          <cell r="D48" t="str">
            <v>Members basic allowance</v>
          </cell>
          <cell r="E48" t="str">
            <v>McLernon Zoe</v>
          </cell>
          <cell r="F48">
            <v>101557</v>
          </cell>
          <cell r="G48">
            <v>435</v>
          </cell>
          <cell r="H48">
            <v>870</v>
          </cell>
          <cell r="K48" t="str">
            <v>Member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mbers"/>
      <sheetName val="Sheet6"/>
      <sheetName val="Sheet5"/>
      <sheetName val="Sheet4"/>
      <sheetName val="Sheet3"/>
    </sheetNames>
    <sheetDataSet>
      <sheetData sheetId="0"/>
      <sheetData sheetId="1">
        <row r="2">
          <cell r="A2">
            <v>100397</v>
          </cell>
          <cell r="B2" t="str">
            <v>Payment</v>
          </cell>
          <cell r="D2" t="str">
            <v>Mileage NT / Casual Scheme HMRC Rates</v>
          </cell>
          <cell r="E2" t="str">
            <v>Sibley Leslie</v>
          </cell>
          <cell r="F2">
            <v>100397</v>
          </cell>
          <cell r="G2">
            <v>86.4</v>
          </cell>
          <cell r="H2">
            <v>169.2</v>
          </cell>
          <cell r="K2" t="str">
            <v>YL350032B</v>
          </cell>
        </row>
        <row r="3">
          <cell r="A3">
            <v>100400</v>
          </cell>
          <cell r="B3" t="str">
            <v>Payment</v>
          </cell>
          <cell r="D3" t="str">
            <v>Mileage NT / Casual Scheme HMRC Rates</v>
          </cell>
          <cell r="E3" t="str">
            <v>Wood Barry</v>
          </cell>
          <cell r="F3">
            <v>100400</v>
          </cell>
          <cell r="G3">
            <v>109.35</v>
          </cell>
          <cell r="H3">
            <v>109.35</v>
          </cell>
          <cell r="K3" t="str">
            <v>YY351834C</v>
          </cell>
        </row>
        <row r="4">
          <cell r="A4">
            <v>100584</v>
          </cell>
          <cell r="B4" t="str">
            <v>Payment</v>
          </cell>
          <cell r="D4" t="str">
            <v>Mileage NT / Casual Scheme HMRC Rates</v>
          </cell>
          <cell r="E4" t="str">
            <v>Broad John Leslie</v>
          </cell>
          <cell r="F4">
            <v>100584</v>
          </cell>
          <cell r="G4">
            <v>18</v>
          </cell>
          <cell r="H4">
            <v>123.75</v>
          </cell>
          <cell r="K4" t="str">
            <v>YK033640C</v>
          </cell>
        </row>
        <row r="5">
          <cell r="A5">
            <v>100658</v>
          </cell>
          <cell r="B5" t="str">
            <v>Payment</v>
          </cell>
          <cell r="D5" t="str">
            <v>Mileage NT / Casual Scheme HMRC Rates</v>
          </cell>
          <cell r="E5" t="str">
            <v>Middleton Ian Michael</v>
          </cell>
          <cell r="F5">
            <v>100658</v>
          </cell>
          <cell r="G5">
            <v>140.85</v>
          </cell>
          <cell r="H5">
            <v>255.15</v>
          </cell>
          <cell r="K5" t="str">
            <v>WK205809B</v>
          </cell>
        </row>
        <row r="6">
          <cell r="A6">
            <v>101078</v>
          </cell>
          <cell r="B6" t="str">
            <v>Payment</v>
          </cell>
          <cell r="D6" t="str">
            <v>Mileage NT / Casual Scheme HMRC Rates</v>
          </cell>
          <cell r="E6" t="str">
            <v>Conway Jean</v>
          </cell>
          <cell r="F6">
            <v>101078</v>
          </cell>
          <cell r="G6">
            <v>153.9</v>
          </cell>
          <cell r="H6">
            <v>255.6</v>
          </cell>
          <cell r="K6" t="str">
            <v>YT285316D</v>
          </cell>
        </row>
        <row r="7">
          <cell r="A7">
            <v>101273</v>
          </cell>
          <cell r="B7" t="str">
            <v>Payment</v>
          </cell>
          <cell r="D7" t="str">
            <v>Mileage NT / Casual Scheme HMRC Rates</v>
          </cell>
          <cell r="E7" t="str">
            <v>McLean Lesley</v>
          </cell>
          <cell r="F7">
            <v>101273</v>
          </cell>
          <cell r="G7">
            <v>131.4</v>
          </cell>
          <cell r="H7">
            <v>483.3</v>
          </cell>
          <cell r="K7" t="str">
            <v>NM800848B</v>
          </cell>
        </row>
        <row r="8">
          <cell r="A8">
            <v>101276</v>
          </cell>
          <cell r="B8" t="str">
            <v>Payment</v>
          </cell>
          <cell r="D8" t="str">
            <v>Mileage NT / Casual Scheme HMRC Rates</v>
          </cell>
          <cell r="E8" t="str">
            <v>Lytton Simon</v>
          </cell>
          <cell r="F8">
            <v>101276</v>
          </cell>
          <cell r="G8">
            <v>107.1</v>
          </cell>
          <cell r="H8">
            <v>107.1</v>
          </cell>
          <cell r="K8" t="str">
            <v>JP750395D</v>
          </cell>
        </row>
        <row r="9">
          <cell r="A9">
            <v>101433</v>
          </cell>
          <cell r="B9" t="str">
            <v>Payment</v>
          </cell>
          <cell r="D9" t="str">
            <v>Mileage NT / Casual Scheme HMRC Rates</v>
          </cell>
          <cell r="E9" t="str">
            <v>Rogers David</v>
          </cell>
          <cell r="F9">
            <v>101433</v>
          </cell>
          <cell r="G9">
            <v>138.6</v>
          </cell>
          <cell r="H9">
            <v>138.6</v>
          </cell>
          <cell r="K9" t="str">
            <v>NM998351A</v>
          </cell>
        </row>
        <row r="10">
          <cell r="A10">
            <v>101441</v>
          </cell>
          <cell r="B10" t="str">
            <v>Payment</v>
          </cell>
          <cell r="D10" t="str">
            <v>Mileage NT / Casual Scheme HMRC Rates</v>
          </cell>
          <cell r="E10" t="str">
            <v>Parkinson Robert</v>
          </cell>
          <cell r="F10">
            <v>101441</v>
          </cell>
          <cell r="G10">
            <v>151.19999999999999</v>
          </cell>
          <cell r="H10">
            <v>308.25</v>
          </cell>
          <cell r="K10" t="str">
            <v>YL053715B</v>
          </cell>
        </row>
      </sheetData>
      <sheetData sheetId="2">
        <row r="2">
          <cell r="A2">
            <v>100393</v>
          </cell>
          <cell r="B2" t="str">
            <v>Payment</v>
          </cell>
          <cell r="C2" t="str">
            <v>0023</v>
          </cell>
          <cell r="D2" t="str">
            <v>Members special allowance</v>
          </cell>
          <cell r="E2" t="str">
            <v>Mallon Kieron</v>
          </cell>
          <cell r="F2">
            <v>100393</v>
          </cell>
          <cell r="G2">
            <v>26</v>
          </cell>
          <cell r="H2">
            <v>130</v>
          </cell>
          <cell r="K2" t="str">
            <v>NA614156A</v>
          </cell>
        </row>
        <row r="3">
          <cell r="A3">
            <v>100397</v>
          </cell>
          <cell r="B3" t="str">
            <v>Payment</v>
          </cell>
          <cell r="C3" t="str">
            <v>0023</v>
          </cell>
          <cell r="D3" t="str">
            <v>Members special allowance</v>
          </cell>
          <cell r="E3" t="str">
            <v>Sibley Leslie</v>
          </cell>
          <cell r="F3">
            <v>100397</v>
          </cell>
          <cell r="G3">
            <v>75</v>
          </cell>
          <cell r="H3">
            <v>375</v>
          </cell>
          <cell r="K3" t="str">
            <v>YL350032B</v>
          </cell>
        </row>
        <row r="4">
          <cell r="A4">
            <v>100400</v>
          </cell>
          <cell r="B4" t="str">
            <v>Payment</v>
          </cell>
          <cell r="C4" t="str">
            <v>0023</v>
          </cell>
          <cell r="D4" t="str">
            <v>Members special allowance</v>
          </cell>
          <cell r="E4" t="str">
            <v>Wood Barry</v>
          </cell>
          <cell r="F4">
            <v>100400</v>
          </cell>
          <cell r="G4">
            <v>430</v>
          </cell>
          <cell r="H4">
            <v>2150</v>
          </cell>
          <cell r="K4" t="str">
            <v>YY351834C</v>
          </cell>
        </row>
        <row r="5">
          <cell r="A5">
            <v>100654</v>
          </cell>
          <cell r="B5" t="str">
            <v>Payment</v>
          </cell>
          <cell r="C5" t="str">
            <v>0023</v>
          </cell>
          <cell r="D5" t="str">
            <v>Members special allowance</v>
          </cell>
          <cell r="E5" t="str">
            <v>Cotter Nicholas Michael</v>
          </cell>
          <cell r="F5">
            <v>100654</v>
          </cell>
          <cell r="G5">
            <v>645</v>
          </cell>
          <cell r="H5">
            <v>3225</v>
          </cell>
          <cell r="K5" t="str">
            <v>NB914680C</v>
          </cell>
        </row>
        <row r="6">
          <cell r="A6">
            <v>100658</v>
          </cell>
          <cell r="B6" t="str">
            <v>Payment</v>
          </cell>
          <cell r="C6" t="str">
            <v>0023</v>
          </cell>
          <cell r="D6" t="str">
            <v>Members special allowance</v>
          </cell>
          <cell r="E6" t="str">
            <v>Middleton Ian Michael</v>
          </cell>
          <cell r="F6">
            <v>100658</v>
          </cell>
          <cell r="G6">
            <v>720</v>
          </cell>
          <cell r="H6">
            <v>3600</v>
          </cell>
          <cell r="K6" t="str">
            <v>WK205809B</v>
          </cell>
        </row>
        <row r="7">
          <cell r="A7">
            <v>100812</v>
          </cell>
          <cell r="B7" t="str">
            <v>Payment</v>
          </cell>
          <cell r="C7" t="str">
            <v>0023</v>
          </cell>
          <cell r="D7" t="str">
            <v>Members special allowance</v>
          </cell>
          <cell r="E7" t="str">
            <v>Walker Dorothy</v>
          </cell>
          <cell r="F7">
            <v>100812</v>
          </cell>
          <cell r="G7">
            <v>512</v>
          </cell>
          <cell r="H7">
            <v>1690</v>
          </cell>
          <cell r="K7" t="str">
            <v>NA041175C</v>
          </cell>
        </row>
        <row r="8">
          <cell r="A8">
            <v>101072</v>
          </cell>
          <cell r="B8" t="str">
            <v>Payment</v>
          </cell>
          <cell r="C8" t="str">
            <v>0023</v>
          </cell>
          <cell r="D8" t="str">
            <v>Members special allowance</v>
          </cell>
          <cell r="E8" t="str">
            <v>Okeke Chukwudi</v>
          </cell>
          <cell r="F8">
            <v>101072</v>
          </cell>
          <cell r="G8">
            <v>0</v>
          </cell>
          <cell r="H8">
            <v>870</v>
          </cell>
          <cell r="K8" t="str">
            <v>SG531772A</v>
          </cell>
        </row>
        <row r="9">
          <cell r="A9">
            <v>101073</v>
          </cell>
          <cell r="B9" t="str">
            <v>Payment</v>
          </cell>
          <cell r="C9" t="str">
            <v>0023</v>
          </cell>
          <cell r="D9" t="str">
            <v>Members special allowance</v>
          </cell>
          <cell r="E9" t="str">
            <v>Hingley David</v>
          </cell>
          <cell r="F9">
            <v>101073</v>
          </cell>
          <cell r="G9">
            <v>1383</v>
          </cell>
          <cell r="H9">
            <v>6915</v>
          </cell>
          <cell r="K9" t="str">
            <v>JJ493074C</v>
          </cell>
        </row>
        <row r="10">
          <cell r="A10">
            <v>101075</v>
          </cell>
          <cell r="B10" t="str">
            <v>Payment</v>
          </cell>
          <cell r="C10" t="str">
            <v>0023</v>
          </cell>
          <cell r="D10" t="str">
            <v>Members special allowance</v>
          </cell>
          <cell r="E10" t="str">
            <v>Reeves Edward</v>
          </cell>
          <cell r="F10">
            <v>101075</v>
          </cell>
          <cell r="G10">
            <v>660</v>
          </cell>
          <cell r="H10">
            <v>3000</v>
          </cell>
          <cell r="K10" t="str">
            <v>JL318582C</v>
          </cell>
        </row>
        <row r="11">
          <cell r="A11">
            <v>101078</v>
          </cell>
          <cell r="B11" t="str">
            <v>Payment</v>
          </cell>
          <cell r="C11" t="str">
            <v>0023</v>
          </cell>
          <cell r="D11" t="str">
            <v>Members special allowance</v>
          </cell>
          <cell r="E11" t="str">
            <v>Conway Jean</v>
          </cell>
          <cell r="F11">
            <v>101078</v>
          </cell>
          <cell r="G11">
            <v>645</v>
          </cell>
          <cell r="H11">
            <v>3225</v>
          </cell>
          <cell r="K11" t="str">
            <v>YT285316D</v>
          </cell>
        </row>
        <row r="12">
          <cell r="A12">
            <v>101079</v>
          </cell>
          <cell r="B12" t="str">
            <v>Payment</v>
          </cell>
          <cell r="C12" t="str">
            <v>0023</v>
          </cell>
          <cell r="D12" t="str">
            <v>Members special allowance</v>
          </cell>
          <cell r="E12" t="str">
            <v>Biegel Rebecca</v>
          </cell>
          <cell r="F12">
            <v>101079</v>
          </cell>
          <cell r="G12">
            <v>77</v>
          </cell>
          <cell r="H12">
            <v>231</v>
          </cell>
          <cell r="K12" t="str">
            <v>NH037210C</v>
          </cell>
        </row>
        <row r="13">
          <cell r="A13">
            <v>101080</v>
          </cell>
          <cell r="B13" t="str">
            <v>Payment</v>
          </cell>
          <cell r="C13" t="str">
            <v>0023</v>
          </cell>
          <cell r="D13" t="str">
            <v>Members special allowance</v>
          </cell>
          <cell r="E13" t="str">
            <v>Watkins Amanda</v>
          </cell>
          <cell r="F13">
            <v>101080</v>
          </cell>
          <cell r="G13">
            <v>396</v>
          </cell>
          <cell r="H13">
            <v>1980</v>
          </cell>
          <cell r="K13" t="str">
            <v>WK729872A</v>
          </cell>
        </row>
        <row r="14">
          <cell r="A14">
            <v>101267</v>
          </cell>
          <cell r="B14" t="str">
            <v>Payment</v>
          </cell>
          <cell r="C14" t="str">
            <v>0023</v>
          </cell>
          <cell r="D14" t="str">
            <v>Members special allowance</v>
          </cell>
          <cell r="E14" t="str">
            <v>Beckett Thomas</v>
          </cell>
          <cell r="F14">
            <v>101267</v>
          </cell>
          <cell r="G14">
            <v>645</v>
          </cell>
          <cell r="H14">
            <v>3225</v>
          </cell>
          <cell r="K14" t="str">
            <v>JS999088A</v>
          </cell>
        </row>
        <row r="15">
          <cell r="A15">
            <v>101271</v>
          </cell>
          <cell r="B15" t="str">
            <v>Payment</v>
          </cell>
          <cell r="C15" t="str">
            <v>0023</v>
          </cell>
          <cell r="D15" t="str">
            <v>Members special allowance</v>
          </cell>
          <cell r="E15" t="str">
            <v>Creed Isabel</v>
          </cell>
          <cell r="F15">
            <v>101271</v>
          </cell>
          <cell r="G15">
            <v>0</v>
          </cell>
          <cell r="H15">
            <v>720</v>
          </cell>
          <cell r="K15" t="str">
            <v>PA422109B</v>
          </cell>
        </row>
        <row r="16">
          <cell r="A16">
            <v>101273</v>
          </cell>
          <cell r="B16" t="str">
            <v>Payment</v>
          </cell>
          <cell r="C16" t="str">
            <v>0023</v>
          </cell>
          <cell r="D16" t="str">
            <v>Members special allowance</v>
          </cell>
          <cell r="E16" t="str">
            <v>McLean Lesley</v>
          </cell>
          <cell r="F16">
            <v>101273</v>
          </cell>
          <cell r="G16">
            <v>893</v>
          </cell>
          <cell r="H16">
            <v>4465</v>
          </cell>
          <cell r="K16" t="str">
            <v>NM800848B</v>
          </cell>
        </row>
        <row r="17">
          <cell r="A17">
            <v>101274</v>
          </cell>
          <cell r="B17" t="str">
            <v>Payment</v>
          </cell>
          <cell r="C17" t="str">
            <v>0023</v>
          </cell>
          <cell r="D17" t="str">
            <v>Members special allowance</v>
          </cell>
          <cell r="E17" t="str">
            <v>Parsons Roselyn</v>
          </cell>
          <cell r="F17">
            <v>101274</v>
          </cell>
          <cell r="G17">
            <v>360</v>
          </cell>
          <cell r="H17">
            <v>1056</v>
          </cell>
          <cell r="K17" t="str">
            <v>YL109814B</v>
          </cell>
        </row>
        <row r="18">
          <cell r="A18">
            <v>101276</v>
          </cell>
          <cell r="B18" t="str">
            <v>Payment</v>
          </cell>
          <cell r="C18" t="str">
            <v>0023</v>
          </cell>
          <cell r="D18" t="str">
            <v>Members special allowance</v>
          </cell>
          <cell r="E18" t="str">
            <v>Lytton Simon</v>
          </cell>
          <cell r="F18">
            <v>101276</v>
          </cell>
          <cell r="G18">
            <v>360</v>
          </cell>
          <cell r="H18">
            <v>1080</v>
          </cell>
          <cell r="K18" t="str">
            <v>JP750395D</v>
          </cell>
        </row>
        <row r="19">
          <cell r="A19">
            <v>101277</v>
          </cell>
          <cell r="B19" t="str">
            <v>Payment</v>
          </cell>
          <cell r="C19" t="str">
            <v>0023</v>
          </cell>
          <cell r="D19" t="str">
            <v>Members special allowance</v>
          </cell>
          <cell r="E19" t="str">
            <v>Pattenden Robert</v>
          </cell>
          <cell r="F19">
            <v>101277</v>
          </cell>
          <cell r="G19">
            <v>645</v>
          </cell>
          <cell r="H19">
            <v>3225</v>
          </cell>
          <cell r="K19" t="str">
            <v>JT036195D</v>
          </cell>
        </row>
        <row r="20">
          <cell r="A20">
            <v>101431</v>
          </cell>
          <cell r="B20" t="str">
            <v>Payment</v>
          </cell>
          <cell r="C20" t="str">
            <v>0023</v>
          </cell>
          <cell r="D20" t="str">
            <v>Members special allowance</v>
          </cell>
          <cell r="E20" t="str">
            <v>Russell Alisa</v>
          </cell>
          <cell r="F20">
            <v>101431</v>
          </cell>
          <cell r="G20">
            <v>0</v>
          </cell>
          <cell r="H20">
            <v>720</v>
          </cell>
          <cell r="K20" t="str">
            <v>SN468838C</v>
          </cell>
        </row>
        <row r="21">
          <cell r="A21">
            <v>101432</v>
          </cell>
          <cell r="B21" t="str">
            <v>Payment</v>
          </cell>
          <cell r="C21" t="str">
            <v>0023</v>
          </cell>
          <cell r="D21" t="str">
            <v>Members special allowance</v>
          </cell>
          <cell r="E21" t="str">
            <v>Brant Chris</v>
          </cell>
          <cell r="F21">
            <v>101432</v>
          </cell>
          <cell r="G21">
            <v>645</v>
          </cell>
          <cell r="H21">
            <v>3225</v>
          </cell>
          <cell r="K21" t="str">
            <v>JM523724A</v>
          </cell>
        </row>
        <row r="22">
          <cell r="A22">
            <v>101441</v>
          </cell>
          <cell r="B22" t="str">
            <v>Payment</v>
          </cell>
          <cell r="C22" t="str">
            <v>0023</v>
          </cell>
          <cell r="D22" t="str">
            <v>Members special allowance</v>
          </cell>
          <cell r="E22" t="str">
            <v>Parkinson Robert</v>
          </cell>
          <cell r="F22">
            <v>101441</v>
          </cell>
          <cell r="G22">
            <v>645</v>
          </cell>
          <cell r="H22">
            <v>3225</v>
          </cell>
          <cell r="K22" t="str">
            <v>YL053715B</v>
          </cell>
        </row>
      </sheetData>
      <sheetData sheetId="3">
        <row r="2">
          <cell r="A2">
            <v>100008</v>
          </cell>
          <cell r="B2" t="str">
            <v>Payment</v>
          </cell>
          <cell r="C2" t="str">
            <v>0021</v>
          </cell>
          <cell r="D2" t="str">
            <v>Members basic allowance</v>
          </cell>
          <cell r="E2" t="str">
            <v>Cherry Mark</v>
          </cell>
          <cell r="F2">
            <v>100008</v>
          </cell>
          <cell r="G2">
            <v>435</v>
          </cell>
          <cell r="H2">
            <v>2175</v>
          </cell>
          <cell r="K2" t="str">
            <v>JA988519D</v>
          </cell>
        </row>
        <row r="3">
          <cell r="A3">
            <v>100393</v>
          </cell>
          <cell r="B3" t="str">
            <v>Payment</v>
          </cell>
          <cell r="C3" t="str">
            <v>0021</v>
          </cell>
          <cell r="D3" t="str">
            <v>Members basic allowance</v>
          </cell>
          <cell r="E3" t="str">
            <v>Mallon Kieron</v>
          </cell>
          <cell r="F3">
            <v>100393</v>
          </cell>
          <cell r="G3">
            <v>435</v>
          </cell>
          <cell r="H3">
            <v>2175</v>
          </cell>
          <cell r="K3" t="str">
            <v>NA614156A</v>
          </cell>
        </row>
        <row r="4">
          <cell r="A4">
            <v>100397</v>
          </cell>
          <cell r="B4" t="str">
            <v>Payment</v>
          </cell>
          <cell r="C4" t="str">
            <v>0021</v>
          </cell>
          <cell r="D4" t="str">
            <v>Members basic allowance</v>
          </cell>
          <cell r="E4" t="str">
            <v>Sibley Leslie</v>
          </cell>
          <cell r="F4">
            <v>100397</v>
          </cell>
          <cell r="G4">
            <v>435</v>
          </cell>
          <cell r="H4">
            <v>2175</v>
          </cell>
          <cell r="K4" t="str">
            <v>YL350032B</v>
          </cell>
        </row>
        <row r="5">
          <cell r="A5">
            <v>100399</v>
          </cell>
          <cell r="B5" t="str">
            <v>Payment</v>
          </cell>
          <cell r="C5" t="str">
            <v>0021</v>
          </cell>
          <cell r="D5" t="str">
            <v>Members basic allowance</v>
          </cell>
          <cell r="E5" t="str">
            <v>Webb Douglas</v>
          </cell>
          <cell r="F5">
            <v>100399</v>
          </cell>
          <cell r="G5">
            <v>435</v>
          </cell>
          <cell r="H5">
            <v>2175</v>
          </cell>
          <cell r="K5" t="str">
            <v>NE029705C</v>
          </cell>
        </row>
        <row r="6">
          <cell r="A6">
            <v>100400</v>
          </cell>
          <cell r="B6" t="str">
            <v>Payment</v>
          </cell>
          <cell r="C6" t="str">
            <v>0021</v>
          </cell>
          <cell r="D6" t="str">
            <v>Members basic allowance</v>
          </cell>
          <cell r="E6" t="str">
            <v>Wood Barry</v>
          </cell>
          <cell r="F6">
            <v>100400</v>
          </cell>
          <cell r="G6">
            <v>435</v>
          </cell>
          <cell r="H6">
            <v>2175</v>
          </cell>
          <cell r="K6" t="str">
            <v>YY351834C</v>
          </cell>
        </row>
        <row r="7">
          <cell r="A7">
            <v>100432</v>
          </cell>
          <cell r="B7" t="str">
            <v>Payment</v>
          </cell>
          <cell r="C7" t="str">
            <v>0021</v>
          </cell>
          <cell r="D7" t="str">
            <v>Members basic allowance</v>
          </cell>
          <cell r="E7" t="str">
            <v>Mawer Nicholas</v>
          </cell>
          <cell r="F7">
            <v>100432</v>
          </cell>
          <cell r="G7">
            <v>435</v>
          </cell>
          <cell r="H7">
            <v>2175</v>
          </cell>
          <cell r="K7" t="str">
            <v>NM952875D</v>
          </cell>
        </row>
        <row r="8">
          <cell r="A8">
            <v>100560</v>
          </cell>
          <cell r="B8" t="str">
            <v>Payment</v>
          </cell>
          <cell r="C8" t="str">
            <v>0021</v>
          </cell>
          <cell r="D8" t="str">
            <v>Members basic allowance</v>
          </cell>
          <cell r="E8" t="str">
            <v>Chapman Phillip Anthony</v>
          </cell>
          <cell r="F8">
            <v>100560</v>
          </cell>
          <cell r="G8">
            <v>435</v>
          </cell>
          <cell r="H8">
            <v>2175</v>
          </cell>
          <cell r="K8" t="str">
            <v>WE025846B</v>
          </cell>
        </row>
        <row r="9">
          <cell r="A9">
            <v>100584</v>
          </cell>
          <cell r="B9" t="str">
            <v>Payment</v>
          </cell>
          <cell r="C9" t="str">
            <v>0021</v>
          </cell>
          <cell r="D9" t="str">
            <v>Members basic allowance</v>
          </cell>
          <cell r="E9" t="str">
            <v>Broad John Leslie</v>
          </cell>
          <cell r="F9">
            <v>100584</v>
          </cell>
          <cell r="G9">
            <v>435</v>
          </cell>
          <cell r="H9">
            <v>2175</v>
          </cell>
          <cell r="K9" t="str">
            <v>YK033640C</v>
          </cell>
        </row>
        <row r="10">
          <cell r="A10">
            <v>100654</v>
          </cell>
          <cell r="B10" t="str">
            <v>Payment</v>
          </cell>
          <cell r="C10" t="str">
            <v>0021</v>
          </cell>
          <cell r="D10" t="str">
            <v>Members basic allowance</v>
          </cell>
          <cell r="E10" t="str">
            <v>Cotter Nicholas Michael</v>
          </cell>
          <cell r="F10">
            <v>100654</v>
          </cell>
          <cell r="G10">
            <v>435</v>
          </cell>
          <cell r="H10">
            <v>2175</v>
          </cell>
          <cell r="K10" t="str">
            <v>NB914680C</v>
          </cell>
        </row>
        <row r="11">
          <cell r="A11">
            <v>100658</v>
          </cell>
          <cell r="B11" t="str">
            <v>Payment</v>
          </cell>
          <cell r="C11" t="str">
            <v>0021</v>
          </cell>
          <cell r="D11" t="str">
            <v>Members basic allowance</v>
          </cell>
          <cell r="E11" t="str">
            <v>Middleton Ian Michael</v>
          </cell>
          <cell r="F11">
            <v>100658</v>
          </cell>
          <cell r="G11">
            <v>435</v>
          </cell>
          <cell r="H11">
            <v>2175</v>
          </cell>
          <cell r="K11" t="str">
            <v>WK205809B</v>
          </cell>
        </row>
        <row r="12">
          <cell r="A12">
            <v>100812</v>
          </cell>
          <cell r="B12" t="str">
            <v>Payment</v>
          </cell>
          <cell r="C12" t="str">
            <v>0021</v>
          </cell>
          <cell r="D12" t="str">
            <v>Members basic allowance</v>
          </cell>
          <cell r="E12" t="str">
            <v>Walker Dorothy</v>
          </cell>
          <cell r="F12">
            <v>100812</v>
          </cell>
          <cell r="G12">
            <v>435</v>
          </cell>
          <cell r="H12">
            <v>2175</v>
          </cell>
          <cell r="K12" t="str">
            <v>NA041175C</v>
          </cell>
        </row>
        <row r="13">
          <cell r="A13">
            <v>101068</v>
          </cell>
          <cell r="B13" t="str">
            <v>Payment</v>
          </cell>
          <cell r="C13" t="str">
            <v>0021</v>
          </cell>
          <cell r="D13" t="str">
            <v>Members basic allowance</v>
          </cell>
          <cell r="E13" t="str">
            <v>Crichton Andrew</v>
          </cell>
          <cell r="F13">
            <v>101068</v>
          </cell>
          <cell r="G13">
            <v>435</v>
          </cell>
          <cell r="H13">
            <v>2175</v>
          </cell>
          <cell r="K13" t="str">
            <v>JH803659D</v>
          </cell>
        </row>
        <row r="14">
          <cell r="A14">
            <v>101069</v>
          </cell>
          <cell r="B14" t="str">
            <v>Payment</v>
          </cell>
          <cell r="C14" t="str">
            <v>0021</v>
          </cell>
          <cell r="D14" t="str">
            <v>Members basic allowance</v>
          </cell>
          <cell r="E14" t="str">
            <v>Coton Gemma</v>
          </cell>
          <cell r="F14">
            <v>101069</v>
          </cell>
          <cell r="G14">
            <v>435</v>
          </cell>
          <cell r="H14">
            <v>2175</v>
          </cell>
          <cell r="K14" t="str">
            <v>PB988335D</v>
          </cell>
        </row>
        <row r="15">
          <cell r="A15">
            <v>101071</v>
          </cell>
          <cell r="B15" t="str">
            <v>Payment</v>
          </cell>
          <cell r="C15" t="str">
            <v>0021</v>
          </cell>
          <cell r="D15" t="str">
            <v>Members basic allowance</v>
          </cell>
          <cell r="E15" t="str">
            <v>Pruden Christopher</v>
          </cell>
          <cell r="F15">
            <v>101071</v>
          </cell>
          <cell r="G15">
            <v>435</v>
          </cell>
          <cell r="H15">
            <v>2175</v>
          </cell>
          <cell r="K15" t="str">
            <v>JT259686C</v>
          </cell>
        </row>
        <row r="16">
          <cell r="A16">
            <v>101072</v>
          </cell>
          <cell r="B16" t="str">
            <v>Payment</v>
          </cell>
          <cell r="C16" t="str">
            <v>0021</v>
          </cell>
          <cell r="D16" t="str">
            <v>Members basic allowance</v>
          </cell>
          <cell r="E16" t="str">
            <v>Okeke Chukwudi</v>
          </cell>
          <cell r="F16">
            <v>101072</v>
          </cell>
          <cell r="G16">
            <v>435</v>
          </cell>
          <cell r="H16">
            <v>2175</v>
          </cell>
          <cell r="K16" t="str">
            <v>SG531772A</v>
          </cell>
        </row>
        <row r="17">
          <cell r="A17">
            <v>101073</v>
          </cell>
          <cell r="B17" t="str">
            <v>Payment</v>
          </cell>
          <cell r="C17" t="str">
            <v>0021</v>
          </cell>
          <cell r="D17" t="str">
            <v>Members basic allowance</v>
          </cell>
          <cell r="E17" t="str">
            <v>Hingley David</v>
          </cell>
          <cell r="F17">
            <v>101073</v>
          </cell>
          <cell r="G17">
            <v>435</v>
          </cell>
          <cell r="H17">
            <v>2175</v>
          </cell>
          <cell r="K17" t="str">
            <v>JJ493074C</v>
          </cell>
        </row>
        <row r="18">
          <cell r="A18">
            <v>101074</v>
          </cell>
          <cell r="B18" t="str">
            <v>Payment</v>
          </cell>
          <cell r="C18" t="str">
            <v>0021</v>
          </cell>
          <cell r="D18" t="str">
            <v>Members basic allowance</v>
          </cell>
          <cell r="E18" t="str">
            <v>Ford Donna</v>
          </cell>
          <cell r="F18">
            <v>101074</v>
          </cell>
          <cell r="G18">
            <v>435</v>
          </cell>
          <cell r="H18">
            <v>2175</v>
          </cell>
          <cell r="K18" t="str">
            <v>JL797815D</v>
          </cell>
        </row>
        <row r="19">
          <cell r="A19">
            <v>101075</v>
          </cell>
          <cell r="B19" t="str">
            <v>Payment</v>
          </cell>
          <cell r="C19" t="str">
            <v>0021</v>
          </cell>
          <cell r="D19" t="str">
            <v>Members basic allowance</v>
          </cell>
          <cell r="E19" t="str">
            <v>Reeves Edward</v>
          </cell>
          <cell r="F19">
            <v>101075</v>
          </cell>
          <cell r="G19">
            <v>435</v>
          </cell>
          <cell r="H19">
            <v>2175</v>
          </cell>
          <cell r="K19" t="str">
            <v>JL318582C</v>
          </cell>
        </row>
        <row r="20">
          <cell r="A20">
            <v>101076</v>
          </cell>
          <cell r="B20" t="str">
            <v>Payment</v>
          </cell>
          <cell r="C20" t="str">
            <v>0021</v>
          </cell>
          <cell r="D20" t="str">
            <v>Members basic allowance</v>
          </cell>
          <cell r="E20" t="str">
            <v>Mawson Fiona</v>
          </cell>
          <cell r="F20">
            <v>101076</v>
          </cell>
          <cell r="G20">
            <v>435</v>
          </cell>
          <cell r="H20">
            <v>2175</v>
          </cell>
          <cell r="K20" t="str">
            <v>WL981031A</v>
          </cell>
        </row>
        <row r="21">
          <cell r="A21">
            <v>101077</v>
          </cell>
          <cell r="B21" t="str">
            <v>Payment</v>
          </cell>
          <cell r="C21" t="str">
            <v>0021</v>
          </cell>
          <cell r="D21" t="str">
            <v>Members basic allowance</v>
          </cell>
          <cell r="E21" t="str">
            <v>Harwood Ian</v>
          </cell>
          <cell r="F21">
            <v>101077</v>
          </cell>
          <cell r="G21">
            <v>435</v>
          </cell>
          <cell r="H21">
            <v>2175</v>
          </cell>
          <cell r="K21" t="str">
            <v>NH757548B</v>
          </cell>
        </row>
        <row r="22">
          <cell r="A22">
            <v>101078</v>
          </cell>
          <cell r="B22" t="str">
            <v>Payment</v>
          </cell>
          <cell r="C22" t="str">
            <v>0021</v>
          </cell>
          <cell r="D22" t="str">
            <v>Members basic allowance</v>
          </cell>
          <cell r="E22" t="str">
            <v>Conway Jean</v>
          </cell>
          <cell r="F22">
            <v>101078</v>
          </cell>
          <cell r="G22">
            <v>435</v>
          </cell>
          <cell r="H22">
            <v>2175</v>
          </cell>
          <cell r="K22" t="str">
            <v>YT285316D</v>
          </cell>
        </row>
        <row r="23">
          <cell r="A23">
            <v>101079</v>
          </cell>
          <cell r="B23" t="str">
            <v>Payment</v>
          </cell>
          <cell r="C23" t="str">
            <v>0021</v>
          </cell>
          <cell r="D23" t="str">
            <v>Members basic allowance</v>
          </cell>
          <cell r="E23" t="str">
            <v>Biegel Rebecca</v>
          </cell>
          <cell r="F23">
            <v>101079</v>
          </cell>
          <cell r="G23">
            <v>435</v>
          </cell>
          <cell r="H23">
            <v>2175</v>
          </cell>
          <cell r="K23" t="str">
            <v>NH037210C</v>
          </cell>
        </row>
        <row r="24">
          <cell r="A24">
            <v>101080</v>
          </cell>
          <cell r="B24" t="str">
            <v>Payment</v>
          </cell>
          <cell r="C24" t="str">
            <v>0021</v>
          </cell>
          <cell r="D24" t="str">
            <v>Members basic allowance</v>
          </cell>
          <cell r="E24" t="str">
            <v>Watkins Amanda</v>
          </cell>
          <cell r="F24">
            <v>101080</v>
          </cell>
          <cell r="G24">
            <v>403</v>
          </cell>
          <cell r="H24">
            <v>2015</v>
          </cell>
          <cell r="K24" t="str">
            <v>WK729872A</v>
          </cell>
        </row>
        <row r="25">
          <cell r="A25">
            <v>101267</v>
          </cell>
          <cell r="B25" t="str">
            <v>Payment</v>
          </cell>
          <cell r="C25" t="str">
            <v>0021</v>
          </cell>
          <cell r="D25" t="str">
            <v>Members basic allowance</v>
          </cell>
          <cell r="E25" t="str">
            <v>Beckett Thomas</v>
          </cell>
          <cell r="F25">
            <v>101267</v>
          </cell>
          <cell r="G25">
            <v>435</v>
          </cell>
          <cell r="H25">
            <v>2175</v>
          </cell>
          <cell r="K25" t="str">
            <v>JS999088A</v>
          </cell>
        </row>
        <row r="26">
          <cell r="A26">
            <v>101269</v>
          </cell>
          <cell r="B26" t="str">
            <v>Payment</v>
          </cell>
          <cell r="C26" t="str">
            <v>0021</v>
          </cell>
          <cell r="D26" t="str">
            <v>Members basic allowance</v>
          </cell>
          <cell r="E26" t="str">
            <v>Brasha Besmira</v>
          </cell>
          <cell r="F26">
            <v>101269</v>
          </cell>
          <cell r="G26">
            <v>435</v>
          </cell>
          <cell r="H26">
            <v>2175</v>
          </cell>
          <cell r="K26" t="str">
            <v>SJ304572A</v>
          </cell>
        </row>
        <row r="27">
          <cell r="A27">
            <v>101270</v>
          </cell>
          <cell r="B27" t="str">
            <v>Payment</v>
          </cell>
          <cell r="C27" t="str">
            <v>0021</v>
          </cell>
          <cell r="D27" t="str">
            <v>Members basic allowance</v>
          </cell>
          <cell r="E27" t="str">
            <v>Knight Harry</v>
          </cell>
          <cell r="F27">
            <v>101270</v>
          </cell>
          <cell r="G27">
            <v>435</v>
          </cell>
          <cell r="H27">
            <v>2175</v>
          </cell>
          <cell r="K27" t="str">
            <v>YW136976D</v>
          </cell>
        </row>
        <row r="28">
          <cell r="A28">
            <v>101271</v>
          </cell>
          <cell r="B28" t="str">
            <v>Payment</v>
          </cell>
          <cell r="C28" t="str">
            <v>0021</v>
          </cell>
          <cell r="D28" t="str">
            <v>Members basic allowance</v>
          </cell>
          <cell r="E28" t="str">
            <v>Creed Isabel</v>
          </cell>
          <cell r="F28">
            <v>101271</v>
          </cell>
          <cell r="G28">
            <v>435</v>
          </cell>
          <cell r="H28">
            <v>2175</v>
          </cell>
          <cell r="K28" t="str">
            <v>PA422109B</v>
          </cell>
        </row>
        <row r="29">
          <cell r="A29">
            <v>101272</v>
          </cell>
          <cell r="B29" t="str">
            <v>Payment</v>
          </cell>
          <cell r="C29" t="str">
            <v>0021</v>
          </cell>
          <cell r="D29" t="str">
            <v>Members basic allowance</v>
          </cell>
          <cell r="E29" t="str">
            <v>Nedelcu Julian</v>
          </cell>
          <cell r="F29">
            <v>101272</v>
          </cell>
          <cell r="G29">
            <v>435</v>
          </cell>
          <cell r="H29">
            <v>2175</v>
          </cell>
          <cell r="K29" t="str">
            <v>SR412896A</v>
          </cell>
        </row>
        <row r="30">
          <cell r="A30">
            <v>101273</v>
          </cell>
          <cell r="B30" t="str">
            <v>Payment</v>
          </cell>
          <cell r="C30" t="str">
            <v>0021</v>
          </cell>
          <cell r="D30" t="str">
            <v>Members basic allowance</v>
          </cell>
          <cell r="E30" t="str">
            <v>McLean Lesley</v>
          </cell>
          <cell r="F30">
            <v>101273</v>
          </cell>
          <cell r="G30">
            <v>435</v>
          </cell>
          <cell r="H30">
            <v>2175</v>
          </cell>
          <cell r="K30" t="str">
            <v>NM800848B</v>
          </cell>
        </row>
        <row r="31">
          <cell r="A31">
            <v>101274</v>
          </cell>
          <cell r="B31" t="str">
            <v>Payment</v>
          </cell>
          <cell r="C31" t="str">
            <v>0021</v>
          </cell>
          <cell r="D31" t="str">
            <v>Members basic allowance</v>
          </cell>
          <cell r="E31" t="str">
            <v>Parsons Roselyn</v>
          </cell>
          <cell r="F31">
            <v>101274</v>
          </cell>
          <cell r="G31">
            <v>420</v>
          </cell>
          <cell r="H31">
            <v>2100</v>
          </cell>
          <cell r="K31" t="str">
            <v>YL109814B</v>
          </cell>
        </row>
        <row r="32">
          <cell r="A32">
            <v>101275</v>
          </cell>
          <cell r="B32" t="str">
            <v>Payment</v>
          </cell>
          <cell r="C32" t="str">
            <v>0021</v>
          </cell>
          <cell r="D32" t="str">
            <v>Members basic allowance</v>
          </cell>
          <cell r="E32" t="str">
            <v>Simpson Nigel</v>
          </cell>
          <cell r="F32">
            <v>101275</v>
          </cell>
          <cell r="G32">
            <v>435</v>
          </cell>
          <cell r="H32">
            <v>2175</v>
          </cell>
          <cell r="K32" t="str">
            <v>NX753172A</v>
          </cell>
        </row>
        <row r="33">
          <cell r="A33">
            <v>101276</v>
          </cell>
          <cell r="B33" t="str">
            <v>Payment</v>
          </cell>
          <cell r="C33" t="str">
            <v>0021</v>
          </cell>
          <cell r="D33" t="str">
            <v>Members basic allowance</v>
          </cell>
          <cell r="E33" t="str">
            <v>Lytton Simon</v>
          </cell>
          <cell r="F33">
            <v>101276</v>
          </cell>
          <cell r="G33">
            <v>435</v>
          </cell>
          <cell r="H33">
            <v>2175</v>
          </cell>
          <cell r="K33" t="str">
            <v>JP750395D</v>
          </cell>
        </row>
        <row r="34">
          <cell r="A34">
            <v>101277</v>
          </cell>
          <cell r="B34" t="str">
            <v>Payment</v>
          </cell>
          <cell r="C34" t="str">
            <v>0021</v>
          </cell>
          <cell r="D34" t="str">
            <v>Members basic allowance</v>
          </cell>
          <cell r="E34" t="str">
            <v>Pattenden Robert</v>
          </cell>
          <cell r="F34">
            <v>101277</v>
          </cell>
          <cell r="G34">
            <v>435</v>
          </cell>
          <cell r="H34">
            <v>2175</v>
          </cell>
          <cell r="K34" t="str">
            <v>JT036195D</v>
          </cell>
        </row>
        <row r="35">
          <cell r="A35">
            <v>101278</v>
          </cell>
          <cell r="B35" t="str">
            <v>Payment</v>
          </cell>
          <cell r="C35" t="str">
            <v>0021</v>
          </cell>
          <cell r="D35" t="str">
            <v>Members basic allowance</v>
          </cell>
          <cell r="E35" t="str">
            <v>Clarke Rebecca</v>
          </cell>
          <cell r="F35">
            <v>101278</v>
          </cell>
          <cell r="G35">
            <v>435</v>
          </cell>
          <cell r="H35">
            <v>2175</v>
          </cell>
          <cell r="K35" t="str">
            <v>YZ259321C</v>
          </cell>
        </row>
        <row r="36">
          <cell r="A36">
            <v>101431</v>
          </cell>
          <cell r="B36" t="str">
            <v>Payment</v>
          </cell>
          <cell r="C36" t="str">
            <v>0021</v>
          </cell>
          <cell r="D36" t="str">
            <v>Members basic allowance</v>
          </cell>
          <cell r="E36" t="str">
            <v>Russell Alisa</v>
          </cell>
          <cell r="F36">
            <v>101431</v>
          </cell>
          <cell r="G36">
            <v>435</v>
          </cell>
          <cell r="H36">
            <v>2175</v>
          </cell>
          <cell r="K36" t="str">
            <v>SN468838C</v>
          </cell>
        </row>
        <row r="37">
          <cell r="A37">
            <v>101432</v>
          </cell>
          <cell r="B37" t="str">
            <v>Payment</v>
          </cell>
          <cell r="C37" t="str">
            <v>0021</v>
          </cell>
          <cell r="D37" t="str">
            <v>Members basic allowance</v>
          </cell>
          <cell r="E37" t="str">
            <v>Brant Chris</v>
          </cell>
          <cell r="F37">
            <v>101432</v>
          </cell>
          <cell r="G37">
            <v>435</v>
          </cell>
          <cell r="H37">
            <v>2175</v>
          </cell>
          <cell r="K37" t="str">
            <v>JM523724A</v>
          </cell>
        </row>
        <row r="38">
          <cell r="A38">
            <v>101433</v>
          </cell>
          <cell r="B38" t="str">
            <v>Payment</v>
          </cell>
          <cell r="C38" t="str">
            <v>0021</v>
          </cell>
          <cell r="D38" t="str">
            <v>Members basic allowance</v>
          </cell>
          <cell r="E38" t="str">
            <v>Rogers David</v>
          </cell>
          <cell r="F38">
            <v>101433</v>
          </cell>
          <cell r="G38">
            <v>435</v>
          </cell>
          <cell r="H38">
            <v>2175</v>
          </cell>
          <cell r="K38" t="str">
            <v>NM998351A</v>
          </cell>
        </row>
        <row r="39">
          <cell r="A39">
            <v>101434</v>
          </cell>
          <cell r="B39" t="str">
            <v>Payment</v>
          </cell>
          <cell r="C39" t="str">
            <v>0021</v>
          </cell>
          <cell r="D39" t="str">
            <v>Members basic allowance</v>
          </cell>
          <cell r="E39" t="str">
            <v>Vaitkus Dom</v>
          </cell>
          <cell r="F39">
            <v>101434</v>
          </cell>
          <cell r="G39">
            <v>435</v>
          </cell>
          <cell r="H39">
            <v>2175</v>
          </cell>
          <cell r="K39" t="str">
            <v>SW739113B</v>
          </cell>
        </row>
        <row r="40">
          <cell r="A40">
            <v>101435</v>
          </cell>
          <cell r="B40" t="str">
            <v>Payment</v>
          </cell>
          <cell r="C40" t="str">
            <v>0021</v>
          </cell>
          <cell r="D40" t="str">
            <v>Members basic allowance</v>
          </cell>
          <cell r="E40" t="str">
            <v>Ideh Frank</v>
          </cell>
          <cell r="F40">
            <v>101435</v>
          </cell>
          <cell r="G40">
            <v>435</v>
          </cell>
          <cell r="H40">
            <v>2175</v>
          </cell>
          <cell r="K40" t="str">
            <v>SZ741081B</v>
          </cell>
        </row>
        <row r="41">
          <cell r="A41">
            <v>101436</v>
          </cell>
          <cell r="B41" t="str">
            <v>Payment</v>
          </cell>
          <cell r="C41" t="str">
            <v>0021</v>
          </cell>
          <cell r="D41" t="str">
            <v>Members basic allowance</v>
          </cell>
          <cell r="E41" t="str">
            <v>Blakeway Gordon</v>
          </cell>
          <cell r="F41">
            <v>101436</v>
          </cell>
          <cell r="G41">
            <v>435</v>
          </cell>
          <cell r="H41">
            <v>2175</v>
          </cell>
          <cell r="K41" t="str">
            <v>JJ530327D</v>
          </cell>
        </row>
        <row r="42">
          <cell r="A42">
            <v>101437</v>
          </cell>
          <cell r="B42" t="str">
            <v>Payment</v>
          </cell>
          <cell r="C42" t="str">
            <v>0021</v>
          </cell>
          <cell r="D42" t="str">
            <v>Members basic allowance</v>
          </cell>
          <cell r="E42" t="str">
            <v>Conway-Murray Grace</v>
          </cell>
          <cell r="F42">
            <v>101437</v>
          </cell>
          <cell r="G42">
            <v>435</v>
          </cell>
          <cell r="H42">
            <v>2175</v>
          </cell>
          <cell r="K42" t="str">
            <v>PA374276A</v>
          </cell>
        </row>
        <row r="43">
          <cell r="A43">
            <v>101438</v>
          </cell>
          <cell r="B43" t="str">
            <v>Payment</v>
          </cell>
          <cell r="C43" t="str">
            <v>0021</v>
          </cell>
          <cell r="D43" t="str">
            <v>Members basic allowance</v>
          </cell>
          <cell r="E43" t="str">
            <v>Willett John</v>
          </cell>
          <cell r="F43">
            <v>101438</v>
          </cell>
          <cell r="G43">
            <v>435</v>
          </cell>
          <cell r="H43">
            <v>2175</v>
          </cell>
          <cell r="K43" t="str">
            <v>YS340004C</v>
          </cell>
        </row>
        <row r="44">
          <cell r="A44">
            <v>101439</v>
          </cell>
          <cell r="B44" t="str">
            <v>Payment</v>
          </cell>
          <cell r="C44" t="str">
            <v>0021</v>
          </cell>
          <cell r="D44" t="str">
            <v>Members basic allowance</v>
          </cell>
          <cell r="E44" t="str">
            <v>Thornhill Kerrie</v>
          </cell>
          <cell r="F44">
            <v>101439</v>
          </cell>
          <cell r="G44">
            <v>435</v>
          </cell>
          <cell r="H44">
            <v>2175</v>
          </cell>
          <cell r="K44" t="str">
            <v>SS832969B</v>
          </cell>
        </row>
        <row r="45">
          <cell r="A45">
            <v>101440</v>
          </cell>
          <cell r="B45" t="str">
            <v>Payment</v>
          </cell>
          <cell r="C45" t="str">
            <v>0021</v>
          </cell>
          <cell r="D45" t="str">
            <v>Members basic allowance</v>
          </cell>
          <cell r="E45" t="str">
            <v>Ward Linda</v>
          </cell>
          <cell r="F45">
            <v>101440</v>
          </cell>
          <cell r="G45">
            <v>435</v>
          </cell>
          <cell r="H45">
            <v>2175</v>
          </cell>
          <cell r="K45" t="str">
            <v>YZ507555C</v>
          </cell>
        </row>
        <row r="46">
          <cell r="A46">
            <v>101441</v>
          </cell>
          <cell r="B46" t="str">
            <v>Payment</v>
          </cell>
          <cell r="C46" t="str">
            <v>0021</v>
          </cell>
          <cell r="D46" t="str">
            <v>Members basic allowance</v>
          </cell>
          <cell r="E46" t="str">
            <v>Parkinson Robert</v>
          </cell>
          <cell r="F46">
            <v>101441</v>
          </cell>
          <cell r="G46">
            <v>435</v>
          </cell>
          <cell r="H46">
            <v>2175</v>
          </cell>
          <cell r="K46" t="str">
            <v>YL053715B</v>
          </cell>
        </row>
        <row r="47">
          <cell r="A47">
            <v>101556</v>
          </cell>
          <cell r="B47" t="str">
            <v>Payment</v>
          </cell>
          <cell r="C47" t="str">
            <v>0021</v>
          </cell>
          <cell r="D47" t="str">
            <v>Members basic allowance</v>
          </cell>
          <cell r="E47" t="str">
            <v>Ahmed Fiaz</v>
          </cell>
          <cell r="F47">
            <v>101556</v>
          </cell>
          <cell r="G47">
            <v>435</v>
          </cell>
          <cell r="H47">
            <v>1305</v>
          </cell>
          <cell r="K47" t="str">
            <v>NX948213B</v>
          </cell>
        </row>
        <row r="48">
          <cell r="A48">
            <v>101557</v>
          </cell>
          <cell r="B48" t="str">
            <v>Payment</v>
          </cell>
          <cell r="C48" t="str">
            <v>0021</v>
          </cell>
          <cell r="D48" t="str">
            <v>Members basic allowance</v>
          </cell>
          <cell r="E48" t="str">
            <v>McLernon Zoe</v>
          </cell>
          <cell r="F48">
            <v>101557</v>
          </cell>
          <cell r="G48">
            <v>435</v>
          </cell>
          <cell r="H48">
            <v>1305</v>
          </cell>
          <cell r="K48" t="str">
            <v>JZ657450C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4"/>
      <sheetName val="Sheet3"/>
    </sheetNames>
    <sheetDataSet>
      <sheetData sheetId="0" refreshError="1"/>
      <sheetData sheetId="1">
        <row r="2">
          <cell r="A2">
            <v>100393</v>
          </cell>
          <cell r="B2" t="str">
            <v>Payment</v>
          </cell>
          <cell r="C2" t="str">
            <v>0023</v>
          </cell>
          <cell r="D2" t="str">
            <v>Members special allowance</v>
          </cell>
          <cell r="E2" t="str">
            <v>Mallon Kieron</v>
          </cell>
          <cell r="F2">
            <v>100393</v>
          </cell>
          <cell r="G2">
            <v>26</v>
          </cell>
          <cell r="H2">
            <v>286</v>
          </cell>
          <cell r="K2" t="str">
            <v>NA614156A</v>
          </cell>
        </row>
        <row r="3">
          <cell r="A3">
            <v>100397</v>
          </cell>
          <cell r="B3" t="str">
            <v>Payment</v>
          </cell>
          <cell r="C3" t="str">
            <v>0023</v>
          </cell>
          <cell r="D3" t="str">
            <v>Members special allowance</v>
          </cell>
          <cell r="E3" t="str">
            <v>Sibley Leslie</v>
          </cell>
          <cell r="F3">
            <v>100397</v>
          </cell>
          <cell r="G3">
            <v>75</v>
          </cell>
          <cell r="H3">
            <v>825</v>
          </cell>
          <cell r="K3" t="str">
            <v>YL350032B</v>
          </cell>
        </row>
        <row r="4">
          <cell r="A4">
            <v>100400</v>
          </cell>
          <cell r="B4" t="str">
            <v>Payment</v>
          </cell>
          <cell r="C4" t="str">
            <v>0023</v>
          </cell>
          <cell r="D4" t="str">
            <v>Members special allowance</v>
          </cell>
          <cell r="E4" t="str">
            <v>Wood Barry</v>
          </cell>
          <cell r="F4">
            <v>100400</v>
          </cell>
          <cell r="G4">
            <v>430</v>
          </cell>
          <cell r="H4">
            <v>4730</v>
          </cell>
          <cell r="K4" t="str">
            <v>YY351834C</v>
          </cell>
        </row>
        <row r="5">
          <cell r="A5">
            <v>100654</v>
          </cell>
          <cell r="B5" t="str">
            <v>Payment</v>
          </cell>
          <cell r="C5" t="str">
            <v>0023</v>
          </cell>
          <cell r="D5" t="str">
            <v>Members special allowance</v>
          </cell>
          <cell r="E5" t="str">
            <v>Cotter Nicholas Michael</v>
          </cell>
          <cell r="F5">
            <v>100654</v>
          </cell>
          <cell r="G5">
            <v>645</v>
          </cell>
          <cell r="H5">
            <v>7095</v>
          </cell>
          <cell r="K5" t="str">
            <v>NB914680C</v>
          </cell>
        </row>
        <row r="6">
          <cell r="A6">
            <v>100658</v>
          </cell>
          <cell r="B6" t="str">
            <v>Payment</v>
          </cell>
          <cell r="C6" t="str">
            <v>0023</v>
          </cell>
          <cell r="D6" t="str">
            <v>Members special allowance</v>
          </cell>
          <cell r="E6" t="str">
            <v>Middleton Ian Michael</v>
          </cell>
          <cell r="F6">
            <v>100658</v>
          </cell>
          <cell r="G6">
            <v>720</v>
          </cell>
          <cell r="H6">
            <v>7920</v>
          </cell>
          <cell r="K6" t="str">
            <v>WK205809B</v>
          </cell>
        </row>
        <row r="7">
          <cell r="A7">
            <v>100812</v>
          </cell>
          <cell r="B7" t="str">
            <v>Payment</v>
          </cell>
          <cell r="C7" t="str">
            <v>0023</v>
          </cell>
          <cell r="D7" t="str">
            <v>Members special allowance</v>
          </cell>
          <cell r="E7" t="str">
            <v>Walker Dorothy</v>
          </cell>
          <cell r="F7">
            <v>100812</v>
          </cell>
          <cell r="G7">
            <v>512</v>
          </cell>
          <cell r="H7">
            <v>4762</v>
          </cell>
          <cell r="K7" t="str">
            <v>NA041175C</v>
          </cell>
        </row>
        <row r="8">
          <cell r="A8">
            <v>101073</v>
          </cell>
          <cell r="B8" t="str">
            <v>Payment</v>
          </cell>
          <cell r="C8" t="str">
            <v>0023</v>
          </cell>
          <cell r="D8" t="str">
            <v>Members special allowance</v>
          </cell>
          <cell r="E8" t="str">
            <v>Hingley David</v>
          </cell>
          <cell r="F8">
            <v>101073</v>
          </cell>
          <cell r="G8">
            <v>1383</v>
          </cell>
          <cell r="H8">
            <v>15213</v>
          </cell>
          <cell r="K8" t="str">
            <v>JJ493074C</v>
          </cell>
        </row>
        <row r="9">
          <cell r="A9">
            <v>101075</v>
          </cell>
          <cell r="B9" t="str">
            <v>Payment</v>
          </cell>
          <cell r="C9" t="str">
            <v>0023</v>
          </cell>
          <cell r="D9" t="str">
            <v>Members special allowance</v>
          </cell>
          <cell r="E9" t="str">
            <v>Reeves Edward</v>
          </cell>
          <cell r="F9">
            <v>101075</v>
          </cell>
          <cell r="G9">
            <v>660</v>
          </cell>
          <cell r="H9">
            <v>6960</v>
          </cell>
          <cell r="K9" t="str">
            <v>JL318582C</v>
          </cell>
        </row>
        <row r="10">
          <cell r="A10">
            <v>101078</v>
          </cell>
          <cell r="B10" t="str">
            <v>Payment</v>
          </cell>
          <cell r="C10" t="str">
            <v>0023</v>
          </cell>
          <cell r="D10" t="str">
            <v>Members special allowance</v>
          </cell>
          <cell r="E10" t="str">
            <v>Conway Jean</v>
          </cell>
          <cell r="F10">
            <v>101078</v>
          </cell>
          <cell r="G10">
            <v>645</v>
          </cell>
          <cell r="H10">
            <v>7095</v>
          </cell>
          <cell r="K10" t="str">
            <v>YT285316D</v>
          </cell>
        </row>
        <row r="11">
          <cell r="A11">
            <v>101079</v>
          </cell>
          <cell r="B11" t="str">
            <v>Payment</v>
          </cell>
          <cell r="C11" t="str">
            <v>0023</v>
          </cell>
          <cell r="D11" t="str">
            <v>Members special allowance</v>
          </cell>
          <cell r="E11" t="str">
            <v>Biegel Rebecca</v>
          </cell>
          <cell r="F11">
            <v>101079</v>
          </cell>
          <cell r="G11">
            <v>77</v>
          </cell>
          <cell r="H11">
            <v>693</v>
          </cell>
          <cell r="K11" t="str">
            <v>NH037210C</v>
          </cell>
        </row>
        <row r="12">
          <cell r="A12">
            <v>101080</v>
          </cell>
          <cell r="B12" t="str">
            <v>Payment</v>
          </cell>
          <cell r="C12" t="str">
            <v>0023</v>
          </cell>
          <cell r="D12" t="str">
            <v>Members special allowance</v>
          </cell>
          <cell r="E12" t="str">
            <v>Watkins Amanda</v>
          </cell>
          <cell r="F12">
            <v>101080</v>
          </cell>
          <cell r="G12">
            <v>269</v>
          </cell>
          <cell r="H12">
            <v>3721</v>
          </cell>
          <cell r="K12" t="str">
            <v>WK729872A</v>
          </cell>
        </row>
        <row r="13">
          <cell r="A13">
            <v>101267</v>
          </cell>
          <cell r="B13" t="str">
            <v>Payment</v>
          </cell>
          <cell r="C13" t="str">
            <v>0023</v>
          </cell>
          <cell r="D13" t="str">
            <v>Members special allowance</v>
          </cell>
          <cell r="E13" t="str">
            <v>Beckett Thomas</v>
          </cell>
          <cell r="F13">
            <v>101267</v>
          </cell>
          <cell r="G13">
            <v>645</v>
          </cell>
          <cell r="H13">
            <v>7095</v>
          </cell>
          <cell r="K13" t="str">
            <v>JS999088A</v>
          </cell>
        </row>
        <row r="14">
          <cell r="A14">
            <v>101273</v>
          </cell>
          <cell r="B14" t="str">
            <v>Payment</v>
          </cell>
          <cell r="C14" t="str">
            <v>0023</v>
          </cell>
          <cell r="D14" t="str">
            <v>Members special allowance</v>
          </cell>
          <cell r="E14" t="str">
            <v>McLean Lesley</v>
          </cell>
          <cell r="F14">
            <v>101273</v>
          </cell>
          <cell r="G14">
            <v>893</v>
          </cell>
          <cell r="H14">
            <v>9823</v>
          </cell>
          <cell r="K14" t="str">
            <v>NM800848B</v>
          </cell>
        </row>
        <row r="15">
          <cell r="A15">
            <v>101276</v>
          </cell>
          <cell r="B15" t="str">
            <v>Payment</v>
          </cell>
          <cell r="C15" t="str">
            <v>0023</v>
          </cell>
          <cell r="D15" t="str">
            <v>Members special allowance</v>
          </cell>
          <cell r="E15" t="str">
            <v>Lytton Simon</v>
          </cell>
          <cell r="F15">
            <v>101276</v>
          </cell>
          <cell r="G15">
            <v>360</v>
          </cell>
          <cell r="H15">
            <v>3240</v>
          </cell>
          <cell r="K15" t="str">
            <v>JP750395D</v>
          </cell>
        </row>
        <row r="16">
          <cell r="A16">
            <v>101277</v>
          </cell>
          <cell r="B16" t="str">
            <v>Payment</v>
          </cell>
          <cell r="C16" t="str">
            <v>0023</v>
          </cell>
          <cell r="D16" t="str">
            <v>Members special allowance</v>
          </cell>
          <cell r="E16" t="str">
            <v>Pattenden Robert</v>
          </cell>
          <cell r="F16">
            <v>101277</v>
          </cell>
          <cell r="G16">
            <v>645</v>
          </cell>
          <cell r="H16">
            <v>7095</v>
          </cell>
          <cell r="K16" t="str">
            <v>JT036195D</v>
          </cell>
        </row>
        <row r="17">
          <cell r="A17">
            <v>101432</v>
          </cell>
          <cell r="B17" t="str">
            <v>Payment</v>
          </cell>
          <cell r="C17" t="str">
            <v>0023</v>
          </cell>
          <cell r="D17" t="str">
            <v>Members special allowance</v>
          </cell>
          <cell r="E17" t="str">
            <v>Brant Chris</v>
          </cell>
          <cell r="F17">
            <v>101432</v>
          </cell>
          <cell r="G17">
            <v>645</v>
          </cell>
          <cell r="H17">
            <v>7095</v>
          </cell>
          <cell r="K17" t="str">
            <v>JM523724A</v>
          </cell>
        </row>
        <row r="18">
          <cell r="A18">
            <v>101433</v>
          </cell>
          <cell r="B18" t="str">
            <v>Payment</v>
          </cell>
          <cell r="C18" t="str">
            <v>0023</v>
          </cell>
          <cell r="D18" t="str">
            <v>Members special allowance</v>
          </cell>
          <cell r="E18" t="str">
            <v>Rogers David</v>
          </cell>
          <cell r="F18">
            <v>101433</v>
          </cell>
          <cell r="G18">
            <v>360</v>
          </cell>
          <cell r="H18">
            <v>1080</v>
          </cell>
          <cell r="K18" t="str">
            <v>NM998351A</v>
          </cell>
        </row>
        <row r="19">
          <cell r="A19">
            <v>101441</v>
          </cell>
          <cell r="B19" t="str">
            <v>Payment</v>
          </cell>
          <cell r="C19" t="str">
            <v>0023</v>
          </cell>
          <cell r="D19" t="str">
            <v>Members special allowance</v>
          </cell>
          <cell r="E19" t="str">
            <v>Parkinson Robert</v>
          </cell>
          <cell r="F19">
            <v>101441</v>
          </cell>
          <cell r="G19">
            <v>46.07</v>
          </cell>
          <cell r="H19">
            <v>6496.07</v>
          </cell>
          <cell r="K19" t="str">
            <v>YL053715B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mantha Hanwell" id="{915FFE53-FE46-40A5-889F-7D30B645AC41}" userId="S::Samantha.Hanwell@Cherwell-dc.gov.uk::7606b9a8-4f8e-4de7-a31e-5e2e2a811d8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0" dT="2025-04-23T11:56:56.53" personId="{915FFE53-FE46-40A5-889F-7D30B645AC41}" id="{9B838611-620D-4E50-9FBA-D688FC0AB33B}">
    <text>Overpayment for March as left 19/03/25</text>
  </threadedComment>
  <threadedComment ref="J26" dT="2026-07-23T11:42:35.63" personId="{915FFE53-FE46-40A5-889F-7D30B645AC41}" id="{39F053A1-74E1-4A73-AFCE-6CB670CF134C}">
    <text>Paid via Finance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26" dT="2026-07-23T11:47:07.21" personId="{915FFE53-FE46-40A5-889F-7D30B645AC41}" id="{45CDBA75-C0D3-4CE8-93B7-DDDB74294173}">
    <text>Paid via Finance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26" dT="2026-07-23T11:43:35.47" personId="{915FFE53-FE46-40A5-889F-7D30B645AC41}" id="{3E928EC0-334C-4AB0-B022-1B03BB447F06}">
    <text>£23.70 paid via Finance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J26" dT="2026-07-23T11:44:01.12" personId="{915FFE53-FE46-40A5-889F-7D30B645AC41}" id="{4BC34B97-5774-4443-939E-77A78A0DB31A}">
    <text>Paid via Finance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J67" dT="2026-02-03T11:17:55.66" personId="{915FFE53-FE46-40A5-889F-7D30B645AC41}" id="{01E0FD65-E10D-4254-8D25-313E10FEF932}">
    <text>Invoice via AP</text>
  </threadedComment>
  <threadedComment ref="J71" dT="2026-02-03T11:16:57.14" personId="{915FFE53-FE46-40A5-889F-7D30B645AC41}" id="{799972DC-4293-4627-A260-53983FC36082}">
    <text>£78.30 invoice via AP</text>
  </threadedComment>
  <threadedComment ref="J74" dT="2026-02-03T11:16:28.30" personId="{915FFE53-FE46-40A5-889F-7D30B645AC41}" id="{D2D8F9EC-F432-4444-A0FA-6ED78D18E1D4}">
    <text>£23.70 invoice via AP</text>
  </threadedComment>
  <threadedComment ref="J75" dT="2026-02-03T11:16:02.97" personId="{915FFE53-FE46-40A5-889F-7D30B645AC41}" id="{B8D8B866-12F8-43A2-9EBC-364DA5EF731C}">
    <text>Invoice via AP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8"/>
  <sheetViews>
    <sheetView topLeftCell="A33" zoomScaleNormal="100" workbookViewId="0">
      <selection activeCell="B60" sqref="B60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/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/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SUM(D6:O6)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35" si="0">SUM(D7:O7)</f>
        <v>461</v>
      </c>
      <c r="R7" s="39">
        <v>-25</v>
      </c>
      <c r="S7" s="36"/>
      <c r="T7" s="42">
        <f t="shared" ref="T7:T59" si="1">SUM(Q7:S7)</f>
        <v>436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>
        <v>25.2</v>
      </c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535.20000000000005</v>
      </c>
      <c r="R8" s="39"/>
      <c r="S8" s="36"/>
      <c r="T8" s="42">
        <f t="shared" si="1"/>
        <v>535.20000000000005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865</v>
      </c>
      <c r="R10" s="39">
        <v>-25</v>
      </c>
      <c r="S10" s="36"/>
      <c r="T10" s="42">
        <f t="shared" si="1"/>
        <v>840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>
        <v>300</v>
      </c>
      <c r="P11" s="81"/>
      <c r="Q11" s="42">
        <f t="shared" si="0"/>
        <v>300</v>
      </c>
      <c r="R11" s="39"/>
      <c r="S11" s="36"/>
      <c r="T11" s="42">
        <f t="shared" si="1"/>
        <v>300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>
        <v>300</v>
      </c>
      <c r="P13" s="81"/>
      <c r="Q13" s="42">
        <f t="shared" si="0"/>
        <v>300</v>
      </c>
      <c r="R13" s="39"/>
      <c r="S13" s="36"/>
      <c r="T13" s="42">
        <f t="shared" si="1"/>
        <v>300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>
        <v>300</v>
      </c>
      <c r="P15" s="81"/>
      <c r="Q15" s="42">
        <f t="shared" si="0"/>
        <v>300</v>
      </c>
      <c r="R15" s="39"/>
      <c r="S15" s="36"/>
      <c r="T15" s="42">
        <f t="shared" si="1"/>
        <v>300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>
        <v>73.349999999999994</v>
      </c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508.35</v>
      </c>
      <c r="R17" s="39"/>
      <c r="S17" s="36"/>
      <c r="T17" s="42">
        <f t="shared" si="1"/>
        <v>508.35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/>
      <c r="H18" s="21"/>
      <c r="I18" s="21"/>
      <c r="J18" s="21"/>
      <c r="K18" s="21"/>
      <c r="L18" s="21"/>
      <c r="M18" s="29"/>
      <c r="N18" s="21"/>
      <c r="O18" s="36"/>
      <c r="P18" s="81"/>
      <c r="Q18" s="42">
        <f t="shared" si="0"/>
        <v>1080</v>
      </c>
      <c r="R18" s="39"/>
      <c r="S18" s="36"/>
      <c r="T18" s="42">
        <f t="shared" si="1"/>
        <v>1080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/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1155</v>
      </c>
      <c r="R19" s="39"/>
      <c r="S19" s="36"/>
      <c r="T19" s="42">
        <f t="shared" si="1"/>
        <v>1155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>
        <v>-162.58000000000001</v>
      </c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-162.58000000000001</v>
      </c>
      <c r="R20" s="39"/>
      <c r="S20" s="36"/>
      <c r="T20" s="42">
        <f t="shared" si="1"/>
        <v>-162.58000000000001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v>77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512</v>
      </c>
      <c r="R21" s="39"/>
      <c r="S21" s="36"/>
      <c r="T21" s="42">
        <f t="shared" si="1"/>
        <v>512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>
        <v>435</v>
      </c>
      <c r="F25" s="29"/>
      <c r="G25" s="29"/>
      <c r="H25" s="18"/>
      <c r="I25" s="18"/>
      <c r="J25" s="18"/>
      <c r="K25" s="18"/>
      <c r="L25" s="18"/>
      <c r="M25" s="29"/>
      <c r="N25" s="18"/>
      <c r="O25" s="36"/>
      <c r="P25" s="81"/>
      <c r="Q25" s="42">
        <f t="shared" si="0"/>
        <v>870</v>
      </c>
      <c r="R25" s="39"/>
      <c r="S25" s="36"/>
      <c r="T25" s="42">
        <f t="shared" si="1"/>
        <v>870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/>
      <c r="H26" s="18"/>
      <c r="I26" s="18"/>
      <c r="J26" s="101">
        <v>29.4</v>
      </c>
      <c r="K26" s="18"/>
      <c r="L26" s="18"/>
      <c r="M26" s="29"/>
      <c r="N26" s="18"/>
      <c r="O26" s="36"/>
      <c r="P26" s="81"/>
      <c r="Q26" s="42">
        <f t="shared" si="0"/>
        <v>1847.4</v>
      </c>
      <c r="R26" s="39"/>
      <c r="S26" s="36"/>
      <c r="T26" s="42">
        <f t="shared" si="1"/>
        <v>1847.4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/>
      <c r="H27" s="18"/>
      <c r="I27" s="18"/>
      <c r="J27" s="18"/>
      <c r="K27" s="18"/>
      <c r="L27" s="18"/>
      <c r="M27" s="29"/>
      <c r="N27" s="18"/>
      <c r="O27" s="36"/>
      <c r="P27" s="81"/>
      <c r="Q27" s="42">
        <f t="shared" si="0"/>
        <v>435</v>
      </c>
      <c r="R27" s="39">
        <v>-25</v>
      </c>
      <c r="S27" s="36"/>
      <c r="T27" s="42">
        <f t="shared" si="1"/>
        <v>410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v>510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945</v>
      </c>
      <c r="R28" s="39">
        <v>-25</v>
      </c>
      <c r="S28" s="36"/>
      <c r="T28" s="42">
        <f t="shared" si="1"/>
        <v>920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50"/>
      <c r="P29" s="82"/>
      <c r="Q29" s="51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-25</v>
      </c>
      <c r="S30" s="36"/>
      <c r="T30" s="42">
        <f t="shared" si="1"/>
        <v>410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/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1080</v>
      </c>
      <c r="R31" s="39"/>
      <c r="S31" s="36"/>
      <c r="T31" s="42">
        <f t="shared" si="1"/>
        <v>1080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/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435</v>
      </c>
      <c r="R32" s="39"/>
      <c r="S32" s="36"/>
      <c r="T32" s="42">
        <f t="shared" si="1"/>
        <v>435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v>396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799</v>
      </c>
      <c r="R33" s="39"/>
      <c r="S33" s="36"/>
      <c r="T33" s="42">
        <f t="shared" si="1"/>
        <v>799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>SUM(D36:O36)</f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/>
      <c r="H37" s="18"/>
      <c r="I37" s="18"/>
      <c r="J37" s="18"/>
      <c r="K37" s="18"/>
      <c r="L37" s="18"/>
      <c r="M37" s="19"/>
      <c r="N37" s="18"/>
      <c r="O37" s="36"/>
      <c r="P37" s="81"/>
      <c r="Q37" s="42">
        <f t="shared" ref="Q37:Q59" si="2">SUM(D37:O37)</f>
        <v>1080</v>
      </c>
      <c r="R37" s="39"/>
      <c r="S37" s="36"/>
      <c r="T37" s="42">
        <f t="shared" si="1"/>
        <v>1080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2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2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2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>
        <v>360</v>
      </c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2"/>
        <v>795</v>
      </c>
      <c r="R41" s="39"/>
      <c r="S41" s="36"/>
      <c r="T41" s="42">
        <f t="shared" si="1"/>
        <v>795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2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/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2"/>
        <v>1328</v>
      </c>
      <c r="R43" s="39"/>
      <c r="S43" s="36"/>
      <c r="T43" s="42">
        <f t="shared" si="1"/>
        <v>1328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>
        <v>420</v>
      </c>
      <c r="E44" s="29"/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2"/>
        <v>420</v>
      </c>
      <c r="R44" s="39"/>
      <c r="S44" s="36"/>
      <c r="T44" s="42">
        <f t="shared" si="1"/>
        <v>420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>
        <v>46.8</v>
      </c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2"/>
        <v>481.8</v>
      </c>
      <c r="R45" s="39">
        <v>-25</v>
      </c>
      <c r="S45" s="36"/>
      <c r="T45" s="42">
        <f t="shared" si="1"/>
        <v>456.8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/>
      <c r="F46" s="29"/>
      <c r="G46" s="29"/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2"/>
        <v>435</v>
      </c>
      <c r="R46" s="39"/>
      <c r="S46" s="36"/>
      <c r="T46" s="42">
        <f t="shared" si="1"/>
        <v>435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2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2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>
        <v>360</v>
      </c>
      <c r="F49" s="29"/>
      <c r="G49" s="29"/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2"/>
        <v>795</v>
      </c>
      <c r="R49" s="39"/>
      <c r="S49" s="36"/>
      <c r="T49" s="42">
        <f t="shared" si="1"/>
        <v>795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2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/>
      <c r="F51" s="29"/>
      <c r="G51" s="29"/>
      <c r="H51" s="18"/>
      <c r="I51" s="18"/>
      <c r="J51" s="18"/>
      <c r="K51" s="18"/>
      <c r="L51" s="18"/>
      <c r="M51" s="19"/>
      <c r="N51" s="18"/>
      <c r="O51" s="36"/>
      <c r="P51" s="81"/>
      <c r="Q51" s="42">
        <f t="shared" si="2"/>
        <v>435</v>
      </c>
      <c r="R51" s="39"/>
      <c r="S51" s="36"/>
      <c r="T51" s="42">
        <f t="shared" si="1"/>
        <v>435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2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2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2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2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2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2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2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v>435</v>
      </c>
      <c r="E59" s="29">
        <v>645</v>
      </c>
      <c r="F59" s="32"/>
      <c r="G59" s="32"/>
      <c r="H59" s="58"/>
      <c r="I59" s="58"/>
      <c r="J59" s="58"/>
      <c r="K59" s="58"/>
      <c r="L59" s="58"/>
      <c r="M59" s="67"/>
      <c r="N59" s="68"/>
      <c r="O59" s="69"/>
      <c r="P59" s="69"/>
      <c r="Q59" s="43">
        <f t="shared" si="2"/>
        <v>1080</v>
      </c>
      <c r="R59" s="39"/>
      <c r="S59" s="70"/>
      <c r="T59" s="43">
        <f t="shared" si="1"/>
        <v>1080</v>
      </c>
    </row>
    <row r="60" spans="1:20" ht="15" thickBot="1" x14ac:dyDescent="0.35">
      <c r="A60" s="71"/>
      <c r="B60" s="102"/>
      <c r="C60" s="72"/>
      <c r="D60" s="73"/>
      <c r="E60" s="73"/>
      <c r="F60" s="74"/>
      <c r="G60" s="74"/>
      <c r="H60" s="58"/>
      <c r="I60" s="58"/>
      <c r="J60" s="58"/>
      <c r="K60" s="58"/>
      <c r="L60" s="58"/>
      <c r="M60" s="74"/>
      <c r="N60" s="58"/>
      <c r="O60" s="75"/>
      <c r="P60" s="75"/>
      <c r="Q60" s="43">
        <f t="shared" ref="Q60:Q61" si="3">SUM(D60:O60)</f>
        <v>0</v>
      </c>
      <c r="R60" s="39"/>
      <c r="S60" s="70"/>
      <c r="T60" s="43">
        <f t="shared" ref="T60:T61" si="4">SUM(Q60:S60)</f>
        <v>0</v>
      </c>
    </row>
    <row r="61" spans="1:20" ht="15" thickBot="1" x14ac:dyDescent="0.35">
      <c r="A61" s="71"/>
      <c r="B61" s="71"/>
      <c r="C61" s="72"/>
      <c r="D61" s="73"/>
      <c r="E61" s="73"/>
      <c r="F61" s="74"/>
      <c r="G61" s="74"/>
      <c r="H61" s="58"/>
      <c r="I61" s="58"/>
      <c r="J61" s="58"/>
      <c r="K61" s="58"/>
      <c r="L61" s="58"/>
      <c r="M61" s="74"/>
      <c r="N61" s="58"/>
      <c r="O61" s="75"/>
      <c r="P61" s="75"/>
      <c r="Q61" s="43">
        <f t="shared" si="3"/>
        <v>0</v>
      </c>
      <c r="R61" s="39"/>
      <c r="S61" s="70"/>
      <c r="T61" s="43">
        <f t="shared" si="4"/>
        <v>0</v>
      </c>
    </row>
    <row r="62" spans="1:20" ht="13.8" thickBot="1" x14ac:dyDescent="0.3">
      <c r="A62" s="61"/>
      <c r="B62" s="62"/>
      <c r="C62" s="63"/>
      <c r="D62" s="53">
        <f t="shared" ref="D62:T62" si="5">SUM(D6:D61)</f>
        <v>19365.419999999998</v>
      </c>
      <c r="E62" s="53">
        <f t="shared" si="5"/>
        <v>9535</v>
      </c>
      <c r="F62" s="53">
        <f t="shared" si="5"/>
        <v>0</v>
      </c>
      <c r="G62" s="53">
        <f t="shared" si="5"/>
        <v>145.35</v>
      </c>
      <c r="H62" s="53">
        <f t="shared" si="5"/>
        <v>0</v>
      </c>
      <c r="I62" s="53">
        <f t="shared" si="5"/>
        <v>0</v>
      </c>
      <c r="J62" s="53">
        <f t="shared" si="5"/>
        <v>29.4</v>
      </c>
      <c r="K62" s="53">
        <f t="shared" si="5"/>
        <v>0</v>
      </c>
      <c r="L62" s="53">
        <f t="shared" si="5"/>
        <v>0</v>
      </c>
      <c r="M62" s="53">
        <f t="shared" si="5"/>
        <v>225</v>
      </c>
      <c r="N62" s="53">
        <f t="shared" si="5"/>
        <v>0</v>
      </c>
      <c r="O62" s="53">
        <f t="shared" si="5"/>
        <v>900</v>
      </c>
      <c r="P62" s="53">
        <f t="shared" si="5"/>
        <v>0</v>
      </c>
      <c r="Q62" s="53">
        <f t="shared" si="5"/>
        <v>30200.170000000002</v>
      </c>
      <c r="R62" s="53">
        <f t="shared" si="5"/>
        <v>-225</v>
      </c>
      <c r="S62" s="53">
        <f t="shared" si="5"/>
        <v>-25</v>
      </c>
      <c r="T62" s="53">
        <f t="shared" si="5"/>
        <v>29950.170000000002</v>
      </c>
    </row>
    <row r="63" spans="1:20" x14ac:dyDescent="0.25">
      <c r="Q63" s="11">
        <f>SUM(D62:O62)</f>
        <v>30200.17</v>
      </c>
      <c r="T63" s="11">
        <f>Q62+R62+S62</f>
        <v>29950.170000000002</v>
      </c>
    </row>
    <row r="66" spans="2:20" x14ac:dyDescent="0.25">
      <c r="D66" s="6"/>
      <c r="H66" s="5"/>
      <c r="I66" s="5"/>
      <c r="J66" s="5"/>
      <c r="K66" s="5"/>
      <c r="L66" s="5"/>
      <c r="M66" s="5"/>
      <c r="N66" s="5"/>
    </row>
    <row r="67" spans="2:20" x14ac:dyDescent="0.25">
      <c r="D67" s="7"/>
      <c r="H67" s="8"/>
      <c r="I67" s="8"/>
      <c r="J67" s="8"/>
      <c r="K67" s="8"/>
      <c r="L67" s="8"/>
      <c r="M67" s="8"/>
      <c r="N67" s="8"/>
    </row>
    <row r="68" spans="2:20" x14ac:dyDescent="0.25">
      <c r="D68" s="7"/>
      <c r="H68" s="8"/>
      <c r="I68" s="8"/>
      <c r="J68" s="8"/>
      <c r="K68" s="8"/>
      <c r="L68" s="8"/>
      <c r="M68" s="8"/>
      <c r="N68" s="8"/>
    </row>
    <row r="69" spans="2:20" x14ac:dyDescent="0.25">
      <c r="D69" s="7"/>
      <c r="H69" s="9"/>
      <c r="I69" s="9"/>
      <c r="J69" s="9"/>
      <c r="K69" s="9"/>
      <c r="L69" s="9"/>
      <c r="M69" s="8"/>
      <c r="N69" s="9"/>
    </row>
    <row r="70" spans="2:20" x14ac:dyDescent="0.25">
      <c r="D70" s="7"/>
      <c r="H70" s="8"/>
      <c r="I70" s="8"/>
      <c r="J70" s="8"/>
      <c r="K70" s="8"/>
      <c r="L70" s="8"/>
      <c r="M70" s="8"/>
      <c r="N70" s="8"/>
    </row>
    <row r="71" spans="2:20" x14ac:dyDescent="0.25">
      <c r="D71" s="7"/>
      <c r="H71" s="8"/>
      <c r="I71" s="8"/>
      <c r="J71" s="8"/>
      <c r="K71" s="8"/>
      <c r="L71" s="8"/>
      <c r="M71" s="8"/>
      <c r="N71" s="8"/>
    </row>
    <row r="72" spans="2:20" x14ac:dyDescent="0.25">
      <c r="D72" s="7"/>
      <c r="H72" s="9"/>
      <c r="I72" s="9"/>
      <c r="J72" s="9"/>
      <c r="K72" s="9"/>
      <c r="L72" s="9"/>
      <c r="M72" s="8"/>
      <c r="N72" s="9"/>
    </row>
    <row r="73" spans="2:20" x14ac:dyDescent="0.25">
      <c r="D73" s="7"/>
    </row>
    <row r="74" spans="2:20" x14ac:dyDescent="0.25">
      <c r="B74" s="3"/>
      <c r="C74" s="3"/>
      <c r="D74" s="7"/>
    </row>
    <row r="75" spans="2:20" x14ac:dyDescent="0.25">
      <c r="B75" s="3"/>
      <c r="C75" s="3"/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12"/>
      <c r="R77" s="3"/>
      <c r="S77" s="3"/>
      <c r="T77" s="12"/>
    </row>
    <row r="78" spans="2:20" x14ac:dyDescent="0.25">
      <c r="B78" s="3"/>
      <c r="C78" s="3"/>
      <c r="D78" s="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12"/>
      <c r="R78" s="3"/>
      <c r="S78" s="3"/>
      <c r="T78" s="12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D87" s="1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1"/>
  <sheetViews>
    <sheetView workbookViewId="0">
      <pane ySplit="5" topLeftCell="A39" activePane="bottomLeft" state="frozen"/>
      <selection activeCell="I66" sqref="I66"/>
      <selection pane="bottomLeft" activeCell="D63" sqref="D63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88"/>
      <c r="P6" s="80"/>
      <c r="Q6" s="42">
        <f>SUM(D6:P6)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15"/>
      <c r="P7" s="81"/>
      <c r="Q7" s="42">
        <f t="shared" ref="Q7:Q62" si="0">SUM(D7:P7)</f>
        <v>461</v>
      </c>
      <c r="R7" s="39"/>
      <c r="S7" s="36"/>
      <c r="T7" s="42">
        <f t="shared" ref="T7:T61" si="1">SUM(Q7:S7)</f>
        <v>461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>
        <v>28.8</v>
      </c>
      <c r="H8" s="18"/>
      <c r="I8" s="18"/>
      <c r="J8" s="18"/>
      <c r="K8" s="18"/>
      <c r="L8" s="18"/>
      <c r="M8" s="29"/>
      <c r="N8" s="18"/>
      <c r="O8" s="15"/>
      <c r="P8" s="81"/>
      <c r="Q8" s="42">
        <f t="shared" si="0"/>
        <v>538.79999999999995</v>
      </c>
      <c r="R8" s="39"/>
      <c r="S8" s="36"/>
      <c r="T8" s="42">
        <f t="shared" si="1"/>
        <v>538.79999999999995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15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>
        <v>157.94999999999999</v>
      </c>
      <c r="H10" s="18"/>
      <c r="I10" s="18"/>
      <c r="J10" s="18"/>
      <c r="K10" s="18"/>
      <c r="L10" s="18"/>
      <c r="M10" s="29"/>
      <c r="N10" s="18"/>
      <c r="O10" s="15"/>
      <c r="P10" s="81"/>
      <c r="Q10" s="42">
        <f t="shared" si="0"/>
        <v>1022.95</v>
      </c>
      <c r="R10" s="39"/>
      <c r="S10" s="36"/>
      <c r="T10" s="42">
        <f t="shared" si="1"/>
        <v>1022.95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15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15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15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15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15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15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>
        <v>72</v>
      </c>
      <c r="H17" s="18"/>
      <c r="I17" s="18"/>
      <c r="J17" s="18"/>
      <c r="K17" s="18"/>
      <c r="L17" s="18"/>
      <c r="M17" s="29"/>
      <c r="N17" s="18"/>
      <c r="O17" s="15"/>
      <c r="P17" s="81"/>
      <c r="Q17" s="42">
        <f t="shared" si="0"/>
        <v>507</v>
      </c>
      <c r="R17" s="39"/>
      <c r="S17" s="36"/>
      <c r="T17" s="42">
        <f t="shared" si="1"/>
        <v>507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/>
      <c r="H18" s="21"/>
      <c r="I18" s="21"/>
      <c r="J18" s="21"/>
      <c r="K18" s="21"/>
      <c r="L18" s="21"/>
      <c r="M18" s="29"/>
      <c r="N18" s="21"/>
      <c r="O18" s="15"/>
      <c r="P18" s="81"/>
      <c r="Q18" s="42">
        <f t="shared" si="0"/>
        <v>1080</v>
      </c>
      <c r="R18" s="39"/>
      <c r="S18" s="36"/>
      <c r="T18" s="42">
        <f t="shared" si="1"/>
        <v>1080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/>
      <c r="H19" s="21"/>
      <c r="I19" s="21"/>
      <c r="J19" s="21"/>
      <c r="K19" s="21"/>
      <c r="L19" s="21"/>
      <c r="M19" s="29"/>
      <c r="N19" s="21"/>
      <c r="O19" s="15"/>
      <c r="P19" s="81"/>
      <c r="Q19" s="42">
        <f t="shared" si="0"/>
        <v>1155</v>
      </c>
      <c r="R19" s="39"/>
      <c r="S19" s="36"/>
      <c r="T19" s="42">
        <f t="shared" si="1"/>
        <v>1155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15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15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15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15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15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/>
      <c r="F25" s="29"/>
      <c r="G25" s="29"/>
      <c r="H25" s="18"/>
      <c r="I25" s="18"/>
      <c r="J25" s="18"/>
      <c r="K25" s="18"/>
      <c r="L25" s="18"/>
      <c r="M25" s="29"/>
      <c r="N25" s="18"/>
      <c r="O25" s="15"/>
      <c r="P25" s="81"/>
      <c r="Q25" s="42">
        <f t="shared" si="0"/>
        <v>435</v>
      </c>
      <c r="R25" s="39"/>
      <c r="S25" s="36"/>
      <c r="T25" s="42">
        <f t="shared" si="1"/>
        <v>435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>
        <v>61.65</v>
      </c>
      <c r="H26" s="18"/>
      <c r="I26" s="18">
        <v>4</v>
      </c>
      <c r="J26" s="18">
        <v>13</v>
      </c>
      <c r="K26" s="18">
        <v>2.5</v>
      </c>
      <c r="L26" s="18"/>
      <c r="M26" s="29"/>
      <c r="N26" s="18"/>
      <c r="O26" s="15"/>
      <c r="P26" s="81"/>
      <c r="Q26" s="42">
        <f t="shared" si="0"/>
        <v>1899.15</v>
      </c>
      <c r="R26" s="39"/>
      <c r="S26" s="36"/>
      <c r="T26" s="42">
        <f t="shared" si="1"/>
        <v>1899.15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/>
      <c r="H27" s="18"/>
      <c r="I27" s="18"/>
      <c r="J27" s="18">
        <v>8.6</v>
      </c>
      <c r="K27" s="18"/>
      <c r="L27" s="18"/>
      <c r="M27" s="29"/>
      <c r="N27" s="18"/>
      <c r="O27" s="15"/>
      <c r="P27" s="81"/>
      <c r="Q27" s="42">
        <f t="shared" si="0"/>
        <v>443.6</v>
      </c>
      <c r="R27" s="39"/>
      <c r="S27" s="36"/>
      <c r="T27" s="42">
        <f t="shared" si="1"/>
        <v>443.6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15"/>
      <c r="P28" s="81"/>
      <c r="Q28" s="42">
        <f t="shared" si="0"/>
        <v>1095</v>
      </c>
      <c r="R28" s="39"/>
      <c r="S28" s="36"/>
      <c r="T28" s="42">
        <f t="shared" si="1"/>
        <v>1095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87"/>
      <c r="P29" s="82"/>
      <c r="Q29" s="42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15"/>
      <c r="P30" s="81"/>
      <c r="Q30" s="42">
        <f t="shared" si="0"/>
        <v>435</v>
      </c>
      <c r="R30" s="39"/>
      <c r="S30" s="36"/>
      <c r="T30" s="42">
        <f t="shared" si="1"/>
        <v>435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>
        <v>68.400000000000006</v>
      </c>
      <c r="H31" s="18"/>
      <c r="I31" s="18"/>
      <c r="J31" s="18"/>
      <c r="K31" s="18"/>
      <c r="L31" s="18"/>
      <c r="M31" s="29"/>
      <c r="N31" s="18"/>
      <c r="O31" s="15"/>
      <c r="P31" s="81"/>
      <c r="Q31" s="42">
        <f t="shared" si="0"/>
        <v>1148.4000000000001</v>
      </c>
      <c r="R31" s="39"/>
      <c r="S31" s="36"/>
      <c r="T31" s="42">
        <f t="shared" si="1"/>
        <v>1148.4000000000001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15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v>269</v>
      </c>
      <c r="F33" s="29"/>
      <c r="G33" s="29"/>
      <c r="H33" s="18"/>
      <c r="I33" s="18"/>
      <c r="J33" s="18"/>
      <c r="K33" s="18"/>
      <c r="L33" s="18"/>
      <c r="M33" s="29"/>
      <c r="N33" s="18"/>
      <c r="O33" s="15"/>
      <c r="P33" s="81"/>
      <c r="Q33" s="42">
        <f t="shared" si="0"/>
        <v>672</v>
      </c>
      <c r="R33" s="39"/>
      <c r="S33" s="36"/>
      <c r="T33" s="42">
        <f t="shared" si="1"/>
        <v>672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-38.71</v>
      </c>
      <c r="N34" s="18"/>
      <c r="O34" s="15"/>
      <c r="P34" s="81"/>
      <c r="Q34" s="42">
        <f t="shared" si="0"/>
        <v>-38.71</v>
      </c>
      <c r="R34" s="39"/>
      <c r="S34" s="36"/>
      <c r="T34" s="42">
        <f t="shared" si="1"/>
        <v>-38.71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15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87"/>
      <c r="P36" s="82"/>
      <c r="Q36" s="42">
        <f t="shared" si="0"/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>
        <v>122.4</v>
      </c>
      <c r="H37" s="18"/>
      <c r="I37" s="18"/>
      <c r="J37" s="18"/>
      <c r="K37" s="18"/>
      <c r="L37" s="18"/>
      <c r="M37" s="19"/>
      <c r="N37" s="18"/>
      <c r="O37" s="15"/>
      <c r="P37" s="81"/>
      <c r="Q37" s="42">
        <f t="shared" si="0"/>
        <v>1202.4000000000001</v>
      </c>
      <c r="R37" s="39"/>
      <c r="S37" s="36"/>
      <c r="T37" s="42">
        <f t="shared" si="1"/>
        <v>1202.4000000000001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15"/>
      <c r="P38" s="81"/>
      <c r="Q38" s="42">
        <f t="shared" si="0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15"/>
      <c r="P39" s="81"/>
      <c r="Q39" s="42">
        <f t="shared" si="0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15"/>
      <c r="P40" s="81"/>
      <c r="Q40" s="42">
        <f t="shared" si="0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15"/>
      <c r="P41" s="81"/>
      <c r="Q41" s="42">
        <f t="shared" si="0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15"/>
      <c r="P42" s="81"/>
      <c r="Q42" s="42">
        <f t="shared" si="0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>
        <v>210.6</v>
      </c>
      <c r="H43" s="18"/>
      <c r="I43" s="18"/>
      <c r="J43" s="18"/>
      <c r="K43" s="18"/>
      <c r="L43" s="18"/>
      <c r="M43" s="19"/>
      <c r="N43" s="18"/>
      <c r="O43" s="15"/>
      <c r="P43" s="81"/>
      <c r="Q43" s="42">
        <f t="shared" si="0"/>
        <v>1538.6</v>
      </c>
      <c r="R43" s="39"/>
      <c r="S43" s="36"/>
      <c r="T43" s="42">
        <f t="shared" si="1"/>
        <v>1538.6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/>
      <c r="E44" s="29"/>
      <c r="F44" s="29"/>
      <c r="G44" s="29"/>
      <c r="H44" s="18"/>
      <c r="I44" s="18"/>
      <c r="J44" s="18"/>
      <c r="K44" s="18"/>
      <c r="L44" s="18"/>
      <c r="M44" s="19"/>
      <c r="N44" s="18"/>
      <c r="O44" s="15"/>
      <c r="P44" s="81"/>
      <c r="Q44" s="42">
        <f t="shared" si="0"/>
        <v>0</v>
      </c>
      <c r="R44" s="39"/>
      <c r="S44" s="36"/>
      <c r="T44" s="42">
        <f t="shared" si="1"/>
        <v>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>
        <v>39.6</v>
      </c>
      <c r="H45" s="18"/>
      <c r="I45" s="18"/>
      <c r="J45" s="18"/>
      <c r="K45" s="18"/>
      <c r="L45" s="18"/>
      <c r="M45" s="19"/>
      <c r="N45" s="18"/>
      <c r="O45" s="15"/>
      <c r="P45" s="81"/>
      <c r="Q45" s="42">
        <f t="shared" si="0"/>
        <v>474.6</v>
      </c>
      <c r="R45" s="39"/>
      <c r="S45" s="36"/>
      <c r="T45" s="42">
        <f t="shared" si="1"/>
        <v>474.6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>
        <v>360</v>
      </c>
      <c r="F46" s="29"/>
      <c r="G46" s="29"/>
      <c r="H46" s="18"/>
      <c r="I46" s="18"/>
      <c r="J46" s="18"/>
      <c r="K46" s="18"/>
      <c r="L46" s="18"/>
      <c r="M46" s="19"/>
      <c r="N46" s="18"/>
      <c r="O46" s="15"/>
      <c r="P46" s="81"/>
      <c r="Q46" s="42">
        <f t="shared" si="0"/>
        <v>795</v>
      </c>
      <c r="R46" s="39"/>
      <c r="S46" s="36"/>
      <c r="T46" s="42">
        <f t="shared" si="1"/>
        <v>795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15"/>
      <c r="P47" s="81"/>
      <c r="Q47" s="42">
        <f t="shared" si="0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15"/>
      <c r="P48" s="81"/>
      <c r="Q48" s="42">
        <f t="shared" si="0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/>
      <c r="F49" s="29"/>
      <c r="G49" s="29"/>
      <c r="H49" s="18"/>
      <c r="I49" s="18"/>
      <c r="J49" s="18"/>
      <c r="K49" s="18"/>
      <c r="L49" s="18"/>
      <c r="M49" s="19"/>
      <c r="N49" s="18"/>
      <c r="O49" s="15"/>
      <c r="P49" s="81"/>
      <c r="Q49" s="42">
        <f t="shared" si="0"/>
        <v>435</v>
      </c>
      <c r="R49" s="39"/>
      <c r="S49" s="36"/>
      <c r="T49" s="42">
        <f t="shared" si="1"/>
        <v>435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15"/>
      <c r="P50" s="81"/>
      <c r="Q50" s="42">
        <f t="shared" si="0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>
        <v>360</v>
      </c>
      <c r="F51" s="29"/>
      <c r="G51" s="29"/>
      <c r="H51" s="18"/>
      <c r="I51" s="18"/>
      <c r="J51" s="18"/>
      <c r="K51" s="18"/>
      <c r="L51" s="18"/>
      <c r="M51" s="19"/>
      <c r="N51" s="18"/>
      <c r="O51" s="15"/>
      <c r="P51" s="81"/>
      <c r="Q51" s="42">
        <f t="shared" si="0"/>
        <v>795</v>
      </c>
      <c r="R51" s="39"/>
      <c r="S51" s="36"/>
      <c r="T51" s="42">
        <f t="shared" si="1"/>
        <v>795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15"/>
      <c r="P52" s="81"/>
      <c r="Q52" s="42">
        <f t="shared" si="0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15"/>
      <c r="P53" s="81"/>
      <c r="Q53" s="42">
        <f t="shared" si="0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15"/>
      <c r="P54" s="81"/>
      <c r="Q54" s="42">
        <f t="shared" si="0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15"/>
      <c r="P55" s="81"/>
      <c r="Q55" s="42">
        <f t="shared" si="0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15"/>
      <c r="P56" s="81"/>
      <c r="Q56" s="42">
        <f t="shared" si="0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15"/>
      <c r="P57" s="81"/>
      <c r="Q57" s="42">
        <f t="shared" si="0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15"/>
      <c r="P58" s="81"/>
      <c r="Q58" s="42">
        <f t="shared" si="0"/>
        <v>435</v>
      </c>
      <c r="R58" s="39"/>
      <c r="S58" s="36"/>
      <c r="T58" s="42">
        <f t="shared" si="1"/>
        <v>435</v>
      </c>
    </row>
    <row r="59" spans="1:20" ht="14.4" x14ac:dyDescent="0.3">
      <c r="A59" s="96">
        <v>101441</v>
      </c>
      <c r="B59" s="96" t="s">
        <v>125</v>
      </c>
      <c r="C59" s="97" t="s">
        <v>106</v>
      </c>
      <c r="D59" s="39">
        <v>435</v>
      </c>
      <c r="E59" s="29">
        <v>645</v>
      </c>
      <c r="F59" s="83"/>
      <c r="G59" s="29"/>
      <c r="H59" s="84"/>
      <c r="I59" s="84"/>
      <c r="J59" s="84"/>
      <c r="K59" s="84"/>
      <c r="L59" s="84"/>
      <c r="M59" s="85"/>
      <c r="N59" s="84"/>
      <c r="O59" s="86"/>
      <c r="P59" s="36"/>
      <c r="Q59" s="42">
        <f t="shared" si="0"/>
        <v>1080</v>
      </c>
      <c r="R59" s="39"/>
      <c r="S59" s="50"/>
      <c r="T59" s="42">
        <f t="shared" si="1"/>
        <v>1080</v>
      </c>
    </row>
    <row r="60" spans="1:20" ht="14.4" x14ac:dyDescent="0.3">
      <c r="A60" s="24">
        <v>101556</v>
      </c>
      <c r="B60" s="24" t="s">
        <v>128</v>
      </c>
      <c r="C60" s="60" t="s">
        <v>129</v>
      </c>
      <c r="D60" s="39">
        <v>435</v>
      </c>
      <c r="E60" s="29"/>
      <c r="F60" s="19"/>
      <c r="G60" s="29"/>
      <c r="H60" s="18"/>
      <c r="I60" s="18"/>
      <c r="J60" s="18"/>
      <c r="K60" s="18"/>
      <c r="L60" s="18"/>
      <c r="M60" s="19"/>
      <c r="N60" s="18"/>
      <c r="O60" s="15"/>
      <c r="P60" s="36"/>
      <c r="Q60" s="42">
        <f t="shared" si="0"/>
        <v>435</v>
      </c>
      <c r="R60" s="91"/>
      <c r="S60" s="36"/>
      <c r="T60" s="89">
        <f t="shared" si="1"/>
        <v>435</v>
      </c>
    </row>
    <row r="61" spans="1:20" ht="14.4" x14ac:dyDescent="0.3">
      <c r="A61" s="24">
        <v>101557</v>
      </c>
      <c r="B61" s="24" t="s">
        <v>130</v>
      </c>
      <c r="C61" s="60" t="s">
        <v>131</v>
      </c>
      <c r="D61" s="39">
        <v>435</v>
      </c>
      <c r="E61" s="29"/>
      <c r="F61" s="19"/>
      <c r="G61" s="29"/>
      <c r="H61" s="18"/>
      <c r="I61" s="18"/>
      <c r="J61" s="18"/>
      <c r="K61" s="18"/>
      <c r="L61" s="18"/>
      <c r="M61" s="19"/>
      <c r="N61" s="18"/>
      <c r="O61" s="15"/>
      <c r="P61" s="36"/>
      <c r="Q61" s="42">
        <f t="shared" si="0"/>
        <v>435</v>
      </c>
      <c r="R61" s="91"/>
      <c r="S61" s="36"/>
      <c r="T61" s="89">
        <f t="shared" si="1"/>
        <v>435</v>
      </c>
    </row>
    <row r="62" spans="1:20" ht="14.4" x14ac:dyDescent="0.3">
      <c r="A62" s="24">
        <v>101555</v>
      </c>
      <c r="B62" s="24" t="s">
        <v>134</v>
      </c>
      <c r="C62" s="60" t="s">
        <v>135</v>
      </c>
      <c r="D62" s="39">
        <v>435</v>
      </c>
      <c r="E62" s="29"/>
      <c r="F62" s="19"/>
      <c r="G62" s="29"/>
      <c r="H62" s="18"/>
      <c r="I62" s="18"/>
      <c r="J62" s="18"/>
      <c r="K62" s="18"/>
      <c r="L62" s="18"/>
      <c r="M62" s="19"/>
      <c r="N62" s="18"/>
      <c r="O62" s="15"/>
      <c r="P62" s="36"/>
      <c r="Q62" s="42">
        <f t="shared" si="0"/>
        <v>435</v>
      </c>
      <c r="R62" s="91"/>
      <c r="S62" s="36"/>
      <c r="T62" s="89">
        <f>SUM(Q62:S62)</f>
        <v>435</v>
      </c>
    </row>
    <row r="63" spans="1:20" ht="14.4" x14ac:dyDescent="0.3">
      <c r="A63" s="28">
        <v>101636</v>
      </c>
      <c r="B63" s="28" t="s">
        <v>136</v>
      </c>
      <c r="C63" s="98" t="s">
        <v>137</v>
      </c>
      <c r="D63" s="39"/>
      <c r="E63" s="19"/>
      <c r="F63" s="19"/>
      <c r="G63" s="29"/>
      <c r="H63" s="18"/>
      <c r="I63" s="18"/>
      <c r="J63" s="18"/>
      <c r="K63" s="18"/>
      <c r="L63" s="18"/>
      <c r="M63" s="19">
        <v>116.12</v>
      </c>
      <c r="N63" s="18"/>
      <c r="O63" s="15"/>
      <c r="P63" s="36"/>
      <c r="Q63" s="42">
        <f t="shared" ref="Q63:Q64" si="2">SUM(D63:P63)</f>
        <v>116.12</v>
      </c>
      <c r="R63" s="91"/>
      <c r="S63" s="36"/>
      <c r="T63" s="90">
        <f t="shared" ref="T63:T64" si="3">SUM(Q63:S63)</f>
        <v>116.12</v>
      </c>
    </row>
    <row r="64" spans="1:20" ht="15" thickBot="1" x14ac:dyDescent="0.35">
      <c r="A64" s="71">
        <v>101637</v>
      </c>
      <c r="B64" s="71" t="s">
        <v>138</v>
      </c>
      <c r="C64" s="72" t="s">
        <v>139</v>
      </c>
      <c r="D64" s="39"/>
      <c r="E64" s="32"/>
      <c r="F64" s="32"/>
      <c r="G64" s="29"/>
      <c r="H64" s="93"/>
      <c r="I64" s="93"/>
      <c r="J64" s="93"/>
      <c r="K64" s="94"/>
      <c r="L64" s="93"/>
      <c r="M64" s="32">
        <v>116.13</v>
      </c>
      <c r="N64" s="93"/>
      <c r="O64" s="95"/>
      <c r="P64" s="75"/>
      <c r="Q64" s="43">
        <f t="shared" si="2"/>
        <v>116.13</v>
      </c>
      <c r="R64" s="92"/>
      <c r="S64" s="69"/>
      <c r="T64" s="76">
        <f t="shared" si="3"/>
        <v>116.13</v>
      </c>
    </row>
    <row r="65" spans="1:20" ht="13.8" thickBot="1" x14ac:dyDescent="0.3">
      <c r="A65" s="61"/>
      <c r="B65" s="62"/>
      <c r="C65" s="63"/>
      <c r="D65" s="53">
        <f>SUM(D6:D64)</f>
        <v>20413</v>
      </c>
      <c r="E65" s="53">
        <f t="shared" ref="E65:P65" si="4">SUM(E6:E64)</f>
        <v>9635</v>
      </c>
      <c r="F65" s="53">
        <f t="shared" si="4"/>
        <v>0</v>
      </c>
      <c r="G65" s="53">
        <f t="shared" si="4"/>
        <v>761.4</v>
      </c>
      <c r="H65" s="53">
        <f t="shared" si="4"/>
        <v>0</v>
      </c>
      <c r="I65" s="53">
        <f t="shared" si="4"/>
        <v>4</v>
      </c>
      <c r="J65" s="53">
        <f t="shared" si="4"/>
        <v>21.6</v>
      </c>
      <c r="K65" s="53">
        <f t="shared" si="4"/>
        <v>2.5</v>
      </c>
      <c r="L65" s="53">
        <f t="shared" si="4"/>
        <v>0</v>
      </c>
      <c r="M65" s="53">
        <f t="shared" si="4"/>
        <v>343.53999999999996</v>
      </c>
      <c r="N65" s="53">
        <f t="shared" si="4"/>
        <v>0</v>
      </c>
      <c r="O65" s="53">
        <f t="shared" si="4"/>
        <v>0</v>
      </c>
      <c r="P65" s="53">
        <f t="shared" si="4"/>
        <v>0</v>
      </c>
      <c r="Q65" s="53">
        <f t="shared" ref="Q65" si="5">SUM(Q6:Q64)</f>
        <v>31181.039999999997</v>
      </c>
      <c r="R65" s="53">
        <f t="shared" ref="R65" si="6">SUM(R6:R64)</f>
        <v>-75</v>
      </c>
      <c r="S65" s="53">
        <f t="shared" ref="S65" si="7">SUM(S6:S64)</f>
        <v>-25</v>
      </c>
      <c r="T65" s="53">
        <f t="shared" ref="T65" si="8">SUM(T6:T64)</f>
        <v>31081.039999999997</v>
      </c>
    </row>
    <row r="66" spans="1:20" x14ac:dyDescent="0.25">
      <c r="Q66" s="11">
        <f>SUM(D65:O65)</f>
        <v>31181.040000000001</v>
      </c>
      <c r="T66" s="11">
        <f>Q65+R65+S65</f>
        <v>31081.039999999997</v>
      </c>
    </row>
    <row r="69" spans="1:20" x14ac:dyDescent="0.25">
      <c r="D69" s="6"/>
      <c r="H69" s="5"/>
      <c r="I69" s="5"/>
      <c r="J69" s="5"/>
      <c r="K69" s="5"/>
      <c r="L69" s="5"/>
      <c r="M69" s="5"/>
      <c r="N69" s="5"/>
    </row>
    <row r="70" spans="1:20" x14ac:dyDescent="0.25">
      <c r="D70" s="7"/>
      <c r="H70" s="8"/>
      <c r="I70" s="8"/>
      <c r="J70" s="8"/>
      <c r="K70" s="8"/>
      <c r="L70" s="8"/>
      <c r="M70" s="8"/>
      <c r="N70" s="8"/>
    </row>
    <row r="71" spans="1:20" x14ac:dyDescent="0.25">
      <c r="D71" s="7"/>
      <c r="H71" s="8"/>
      <c r="I71" s="8"/>
      <c r="J71" s="8"/>
      <c r="K71" s="8"/>
      <c r="L71" s="8"/>
      <c r="M71" s="8"/>
      <c r="N71" s="8"/>
    </row>
    <row r="72" spans="1:20" x14ac:dyDescent="0.25">
      <c r="D72" s="7"/>
      <c r="H72" s="9"/>
      <c r="I72" s="9"/>
      <c r="J72" s="9"/>
      <c r="K72" s="9"/>
      <c r="L72" s="9"/>
      <c r="M72" s="8"/>
      <c r="N72" s="9"/>
    </row>
    <row r="73" spans="1:20" x14ac:dyDescent="0.25">
      <c r="D73" s="7"/>
      <c r="H73" s="8"/>
      <c r="I73" s="8"/>
      <c r="J73" s="8"/>
      <c r="K73" s="8"/>
      <c r="L73" s="8"/>
      <c r="M73" s="8"/>
      <c r="N73" s="8"/>
    </row>
    <row r="74" spans="1:20" x14ac:dyDescent="0.25">
      <c r="D74" s="7"/>
      <c r="H74" s="8"/>
      <c r="I74" s="8"/>
      <c r="J74" s="8"/>
      <c r="K74" s="8"/>
      <c r="L74" s="8"/>
      <c r="M74" s="8"/>
      <c r="N74" s="8"/>
    </row>
    <row r="75" spans="1:20" x14ac:dyDescent="0.25">
      <c r="D75" s="7"/>
      <c r="H75" s="9"/>
      <c r="I75" s="9"/>
      <c r="J75" s="9"/>
      <c r="K75" s="9"/>
      <c r="L75" s="9"/>
      <c r="M75" s="8"/>
      <c r="N75" s="9"/>
    </row>
    <row r="76" spans="1:20" x14ac:dyDescent="0.25">
      <c r="D76" s="7"/>
    </row>
    <row r="77" spans="1:20" x14ac:dyDescent="0.25">
      <c r="B77" s="3"/>
      <c r="C77" s="3"/>
      <c r="D77" s="7"/>
    </row>
    <row r="78" spans="1:20" x14ac:dyDescent="0.25">
      <c r="B78" s="3"/>
      <c r="C78" s="3"/>
      <c r="D78" s="7"/>
    </row>
    <row r="79" spans="1:20" x14ac:dyDescent="0.25">
      <c r="B79" s="3"/>
      <c r="C79" s="3"/>
      <c r="D79" s="7"/>
    </row>
    <row r="80" spans="1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B87" s="3"/>
      <c r="C87" s="3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B88" s="3"/>
      <c r="C88" s="3"/>
      <c r="D88" s="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  <row r="90" spans="2:20" x14ac:dyDescent="0.25"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12"/>
      <c r="R90" s="3"/>
      <c r="S90" s="3"/>
      <c r="T90" s="12"/>
    </row>
    <row r="91" spans="2:20" x14ac:dyDescent="0.25">
      <c r="D91" s="1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12"/>
      <c r="R91" s="3"/>
      <c r="S91" s="3"/>
      <c r="T91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1"/>
  <sheetViews>
    <sheetView workbookViewId="0">
      <pane xSplit="3" ySplit="5" topLeftCell="D45" activePane="bottomRight" state="frozen"/>
      <selection activeCell="I66" sqref="I66"/>
      <selection pane="topRight" activeCell="I66" sqref="I66"/>
      <selection pane="bottomLeft" activeCell="I66" sqref="I66"/>
      <selection pane="bottomRight" activeCell="G51" sqref="G51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88"/>
      <c r="P6" s="80"/>
      <c r="Q6" s="42">
        <f>SUM(D6:P6)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f>VLOOKUP($A7,[3]Sheet4!$A$2:$K$19,7,0)</f>
        <v>26</v>
      </c>
      <c r="F7" s="29"/>
      <c r="G7" s="29"/>
      <c r="H7" s="18"/>
      <c r="I7" s="18"/>
      <c r="J7" s="18"/>
      <c r="K7" s="18"/>
      <c r="L7" s="18"/>
      <c r="M7" s="29"/>
      <c r="N7" s="18"/>
      <c r="O7" s="15"/>
      <c r="P7" s="81"/>
      <c r="Q7" s="42">
        <f t="shared" ref="Q7:Q64" si="0">SUM(D7:P7)</f>
        <v>461</v>
      </c>
      <c r="R7" s="39"/>
      <c r="S7" s="36"/>
      <c r="T7" s="42">
        <f t="shared" ref="T7:T61" si="1">SUM(Q7:S7)</f>
        <v>461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f>VLOOKUP($A8,[3]Sheet4!$A$2:$K$19,7,0)</f>
        <v>75</v>
      </c>
      <c r="F8" s="29"/>
      <c r="G8" s="29">
        <v>35.1</v>
      </c>
      <c r="H8" s="18"/>
      <c r="I8" s="18"/>
      <c r="J8" s="18"/>
      <c r="K8" s="18"/>
      <c r="L8" s="18"/>
      <c r="M8" s="29"/>
      <c r="N8" s="18"/>
      <c r="O8" s="15"/>
      <c r="P8" s="81"/>
      <c r="Q8" s="42">
        <f t="shared" si="0"/>
        <v>545.1</v>
      </c>
      <c r="R8" s="39"/>
      <c r="S8" s="36"/>
      <c r="T8" s="42">
        <f t="shared" si="1"/>
        <v>545.1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15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f>VLOOKUP($A10,[3]Sheet4!$A$2:$K$19,7,0)</f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15"/>
      <c r="P10" s="81"/>
      <c r="Q10" s="42">
        <f t="shared" si="0"/>
        <v>865</v>
      </c>
      <c r="R10" s="39"/>
      <c r="S10" s="36"/>
      <c r="T10" s="42">
        <f t="shared" si="1"/>
        <v>865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15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15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15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15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15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15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>
        <v>72</v>
      </c>
      <c r="H17" s="18"/>
      <c r="I17" s="18"/>
      <c r="J17" s="18"/>
      <c r="K17" s="18"/>
      <c r="L17" s="18"/>
      <c r="M17" s="29"/>
      <c r="N17" s="18"/>
      <c r="O17" s="15"/>
      <c r="P17" s="81"/>
      <c r="Q17" s="42">
        <f t="shared" si="0"/>
        <v>507</v>
      </c>
      <c r="R17" s="39"/>
      <c r="S17" s="36"/>
      <c r="T17" s="42">
        <f t="shared" si="1"/>
        <v>507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f>VLOOKUP($A18,[3]Sheet4!$A$2:$K$19,7,0)</f>
        <v>645</v>
      </c>
      <c r="F18" s="29"/>
      <c r="G18" s="29">
        <v>54</v>
      </c>
      <c r="H18" s="21"/>
      <c r="I18" s="21"/>
      <c r="J18" s="21"/>
      <c r="K18" s="21"/>
      <c r="L18" s="21"/>
      <c r="M18" s="29"/>
      <c r="N18" s="21"/>
      <c r="O18" s="15"/>
      <c r="P18" s="81"/>
      <c r="Q18" s="42">
        <f t="shared" si="0"/>
        <v>1134</v>
      </c>
      <c r="R18" s="39"/>
      <c r="S18" s="36"/>
      <c r="T18" s="42">
        <f t="shared" si="1"/>
        <v>1134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f>VLOOKUP($A19,[3]Sheet4!$A$2:$K$19,7,0)</f>
        <v>720</v>
      </c>
      <c r="F19" s="29"/>
      <c r="G19" s="29"/>
      <c r="H19" s="21"/>
      <c r="I19" s="21"/>
      <c r="J19" s="21"/>
      <c r="K19" s="21"/>
      <c r="L19" s="21"/>
      <c r="M19" s="29"/>
      <c r="N19" s="21"/>
      <c r="O19" s="15"/>
      <c r="P19" s="81"/>
      <c r="Q19" s="42">
        <f t="shared" si="0"/>
        <v>1155</v>
      </c>
      <c r="R19" s="39"/>
      <c r="S19" s="36"/>
      <c r="T19" s="42">
        <f t="shared" si="1"/>
        <v>1155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15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f>VLOOKUP($A21,[3]Sheet4!$A$2:$K$19,7,0)</f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15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15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15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15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/>
      <c r="F25" s="29"/>
      <c r="G25" s="29"/>
      <c r="H25" s="18"/>
      <c r="I25" s="18"/>
      <c r="J25" s="18"/>
      <c r="K25" s="18"/>
      <c r="L25" s="18"/>
      <c r="M25" s="29"/>
      <c r="N25" s="18"/>
      <c r="O25" s="15"/>
      <c r="P25" s="81"/>
      <c r="Q25" s="42">
        <f t="shared" si="0"/>
        <v>435</v>
      </c>
      <c r="R25" s="39"/>
      <c r="S25" s="36"/>
      <c r="T25" s="42">
        <f t="shared" si="1"/>
        <v>435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f>VLOOKUP($A26,[3]Sheet4!$A$2:$K$19,7,0)</f>
        <v>1383</v>
      </c>
      <c r="F26" s="29"/>
      <c r="G26" s="29"/>
      <c r="H26" s="18"/>
      <c r="I26" s="18"/>
      <c r="J26" s="18"/>
      <c r="K26" s="18"/>
      <c r="L26" s="18"/>
      <c r="M26" s="29"/>
      <c r="N26" s="18"/>
      <c r="O26" s="15"/>
      <c r="P26" s="81"/>
      <c r="Q26" s="42">
        <f t="shared" si="0"/>
        <v>1818</v>
      </c>
      <c r="R26" s="39"/>
      <c r="S26" s="36"/>
      <c r="T26" s="42">
        <f t="shared" si="1"/>
        <v>1818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/>
      <c r="H27" s="18"/>
      <c r="I27" s="18"/>
      <c r="J27" s="18"/>
      <c r="K27" s="18"/>
      <c r="L27" s="18"/>
      <c r="M27" s="29"/>
      <c r="N27" s="18"/>
      <c r="O27" s="15"/>
      <c r="P27" s="81"/>
      <c r="Q27" s="42">
        <f t="shared" si="0"/>
        <v>435</v>
      </c>
      <c r="R27" s="39"/>
      <c r="S27" s="36"/>
      <c r="T27" s="42">
        <f t="shared" si="1"/>
        <v>435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f>VLOOKUP($A28,[3]Sheet4!$A$2:$K$19,7,0)</f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15"/>
      <c r="P28" s="81"/>
      <c r="Q28" s="42">
        <f t="shared" si="0"/>
        <v>1095</v>
      </c>
      <c r="R28" s="39"/>
      <c r="S28" s="36"/>
      <c r="T28" s="42">
        <f t="shared" si="1"/>
        <v>1095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87"/>
      <c r="P29" s="82"/>
      <c r="Q29" s="42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15"/>
      <c r="P30" s="81"/>
      <c r="Q30" s="42">
        <f t="shared" si="0"/>
        <v>435</v>
      </c>
      <c r="R30" s="39"/>
      <c r="S30" s="36"/>
      <c r="T30" s="42">
        <f t="shared" si="1"/>
        <v>435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f>VLOOKUP($A31,[3]Sheet4!$A$2:$K$19,7,0)</f>
        <v>645</v>
      </c>
      <c r="F31" s="29"/>
      <c r="G31" s="29"/>
      <c r="H31" s="18"/>
      <c r="I31" s="18"/>
      <c r="J31" s="18"/>
      <c r="K31" s="18"/>
      <c r="L31" s="18"/>
      <c r="M31" s="29"/>
      <c r="N31" s="18"/>
      <c r="O31" s="15"/>
      <c r="P31" s="81"/>
      <c r="Q31" s="42">
        <f t="shared" si="0"/>
        <v>1080</v>
      </c>
      <c r="R31" s="39"/>
      <c r="S31" s="36"/>
      <c r="T31" s="42">
        <f t="shared" si="1"/>
        <v>1080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>
        <f>VLOOKUP($A32,[3]Sheet4!$A$2:$K$19,7,0)</f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15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f>VLOOKUP($A33,[3]Sheet4!$A$2:$K$19,7,0)</f>
        <v>269</v>
      </c>
      <c r="F33" s="29"/>
      <c r="G33" s="29"/>
      <c r="H33" s="18"/>
      <c r="I33" s="18"/>
      <c r="J33" s="18"/>
      <c r="K33" s="18"/>
      <c r="L33" s="18"/>
      <c r="M33" s="29"/>
      <c r="N33" s="18"/>
      <c r="O33" s="15"/>
      <c r="P33" s="81"/>
      <c r="Q33" s="42">
        <f t="shared" si="0"/>
        <v>672</v>
      </c>
      <c r="R33" s="39"/>
      <c r="S33" s="36"/>
      <c r="T33" s="42">
        <f t="shared" si="1"/>
        <v>672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/>
      <c r="N34" s="18"/>
      <c r="O34" s="15"/>
      <c r="P34" s="81"/>
      <c r="Q34" s="42">
        <f t="shared" si="0"/>
        <v>0</v>
      </c>
      <c r="R34" s="39"/>
      <c r="S34" s="36"/>
      <c r="T34" s="42">
        <f t="shared" si="1"/>
        <v>0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15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87"/>
      <c r="P36" s="82"/>
      <c r="Q36" s="42">
        <f t="shared" si="0"/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f>VLOOKUP($A37,[3]Sheet4!$A$2:$K$19,7,0)</f>
        <v>645</v>
      </c>
      <c r="F37" s="29"/>
      <c r="G37" s="29"/>
      <c r="H37" s="18"/>
      <c r="I37" s="18"/>
      <c r="J37" s="18"/>
      <c r="K37" s="18"/>
      <c r="L37" s="18"/>
      <c r="M37" s="19"/>
      <c r="N37" s="18"/>
      <c r="O37" s="15"/>
      <c r="P37" s="81"/>
      <c r="Q37" s="42">
        <f t="shared" si="0"/>
        <v>1080</v>
      </c>
      <c r="R37" s="39"/>
      <c r="S37" s="36"/>
      <c r="T37" s="42">
        <f t="shared" si="1"/>
        <v>1080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15"/>
      <c r="P38" s="81"/>
      <c r="Q38" s="42">
        <f t="shared" si="0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15"/>
      <c r="P39" s="81"/>
      <c r="Q39" s="42">
        <f t="shared" si="0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15"/>
      <c r="P40" s="81"/>
      <c r="Q40" s="42">
        <f t="shared" si="0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15"/>
      <c r="P41" s="81"/>
      <c r="Q41" s="42">
        <f t="shared" si="0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15"/>
      <c r="P42" s="81"/>
      <c r="Q42" s="42">
        <f t="shared" si="0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f>VLOOKUP($A43,[3]Sheet4!$A$2:$K$19,7,0)</f>
        <v>893</v>
      </c>
      <c r="F43" s="29"/>
      <c r="G43" s="29"/>
      <c r="H43" s="18"/>
      <c r="I43" s="18"/>
      <c r="J43" s="18"/>
      <c r="K43" s="18"/>
      <c r="L43" s="18"/>
      <c r="M43" s="19"/>
      <c r="N43" s="18"/>
      <c r="O43" s="15"/>
      <c r="P43" s="81"/>
      <c r="Q43" s="42">
        <f t="shared" si="0"/>
        <v>1328</v>
      </c>
      <c r="R43" s="39"/>
      <c r="S43" s="36"/>
      <c r="T43" s="42">
        <f t="shared" si="1"/>
        <v>1328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/>
      <c r="E44" s="29"/>
      <c r="F44" s="29"/>
      <c r="G44" s="29"/>
      <c r="H44" s="18"/>
      <c r="I44" s="18"/>
      <c r="J44" s="18"/>
      <c r="K44" s="18"/>
      <c r="L44" s="18"/>
      <c r="M44" s="19"/>
      <c r="N44" s="18"/>
      <c r="O44" s="15"/>
      <c r="P44" s="81"/>
      <c r="Q44" s="42">
        <f t="shared" si="0"/>
        <v>0</v>
      </c>
      <c r="R44" s="39"/>
      <c r="S44" s="36"/>
      <c r="T44" s="42">
        <f t="shared" si="1"/>
        <v>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15"/>
      <c r="P45" s="81"/>
      <c r="Q45" s="42">
        <f t="shared" si="0"/>
        <v>435</v>
      </c>
      <c r="R45" s="39"/>
      <c r="S45" s="36"/>
      <c r="T45" s="42">
        <f t="shared" si="1"/>
        <v>435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>
        <f>VLOOKUP($A46,[3]Sheet4!$A$2:$K$19,7,0)</f>
        <v>360</v>
      </c>
      <c r="F46" s="29"/>
      <c r="G46" s="29"/>
      <c r="H46" s="18"/>
      <c r="I46" s="18"/>
      <c r="J46" s="18"/>
      <c r="K46" s="18"/>
      <c r="L46" s="18"/>
      <c r="M46" s="19"/>
      <c r="N46" s="18"/>
      <c r="O46" s="15"/>
      <c r="P46" s="81"/>
      <c r="Q46" s="42">
        <f t="shared" si="0"/>
        <v>795</v>
      </c>
      <c r="R46" s="39"/>
      <c r="S46" s="36"/>
      <c r="T46" s="42">
        <f t="shared" si="1"/>
        <v>795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f>VLOOKUP($A47,[3]Sheet4!$A$2:$K$19,7,0)</f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15"/>
      <c r="P47" s="81"/>
      <c r="Q47" s="42">
        <f t="shared" si="0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15"/>
      <c r="P48" s="81"/>
      <c r="Q48" s="42">
        <f t="shared" si="0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/>
      <c r="F49" s="29"/>
      <c r="G49" s="29"/>
      <c r="H49" s="18"/>
      <c r="I49" s="18"/>
      <c r="J49" s="18"/>
      <c r="K49" s="18"/>
      <c r="L49" s="18"/>
      <c r="M49" s="19"/>
      <c r="N49" s="18"/>
      <c r="O49" s="15"/>
      <c r="P49" s="81"/>
      <c r="Q49" s="42">
        <f t="shared" si="0"/>
        <v>435</v>
      </c>
      <c r="R49" s="39"/>
      <c r="S49" s="36"/>
      <c r="T49" s="42">
        <f t="shared" si="1"/>
        <v>435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f>VLOOKUP($A50,[3]Sheet4!$A$2:$K$19,7,0)</f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15"/>
      <c r="P50" s="81"/>
      <c r="Q50" s="42">
        <f t="shared" si="0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>
        <f>VLOOKUP($A51,[3]Sheet4!$A$2:$K$19,7,0)</f>
        <v>360</v>
      </c>
      <c r="F51" s="29"/>
      <c r="G51" s="29">
        <v>60.75</v>
      </c>
      <c r="H51" s="18"/>
      <c r="I51" s="18"/>
      <c r="J51" s="18"/>
      <c r="K51" s="18"/>
      <c r="L51" s="18"/>
      <c r="M51" s="19"/>
      <c r="N51" s="18"/>
      <c r="O51" s="15"/>
      <c r="P51" s="81"/>
      <c r="Q51" s="42">
        <f t="shared" si="0"/>
        <v>855.75</v>
      </c>
      <c r="R51" s="39"/>
      <c r="S51" s="36"/>
      <c r="T51" s="42">
        <f t="shared" si="1"/>
        <v>855.75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15"/>
      <c r="P52" s="81"/>
      <c r="Q52" s="42">
        <f t="shared" si="0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15"/>
      <c r="P53" s="81"/>
      <c r="Q53" s="42">
        <f t="shared" si="0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15"/>
      <c r="P54" s="81"/>
      <c r="Q54" s="42">
        <f t="shared" si="0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15"/>
      <c r="P55" s="81"/>
      <c r="Q55" s="42">
        <f t="shared" si="0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15"/>
      <c r="P56" s="81"/>
      <c r="Q56" s="42">
        <f t="shared" si="0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15"/>
      <c r="P57" s="81"/>
      <c r="Q57" s="42">
        <f t="shared" si="0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15"/>
      <c r="P58" s="81"/>
      <c r="Q58" s="42">
        <f t="shared" si="0"/>
        <v>435</v>
      </c>
      <c r="R58" s="39"/>
      <c r="S58" s="36"/>
      <c r="T58" s="42">
        <f t="shared" si="1"/>
        <v>435</v>
      </c>
    </row>
    <row r="59" spans="1:20" ht="14.4" x14ac:dyDescent="0.3">
      <c r="A59" s="96">
        <v>101441</v>
      </c>
      <c r="B59" s="96" t="s">
        <v>125</v>
      </c>
      <c r="C59" s="97" t="s">
        <v>106</v>
      </c>
      <c r="D59" s="39">
        <v>435</v>
      </c>
      <c r="E59" s="29">
        <f>VLOOKUP($A59,[3]Sheet4!$A$2:$K$19,7,0)</f>
        <v>46.07</v>
      </c>
      <c r="F59" s="83"/>
      <c r="G59" s="29"/>
      <c r="H59" s="84"/>
      <c r="I59" s="84"/>
      <c r="J59" s="84"/>
      <c r="K59" s="84"/>
      <c r="L59" s="84"/>
      <c r="M59" s="85"/>
      <c r="N59" s="84"/>
      <c r="O59" s="86"/>
      <c r="P59" s="36"/>
      <c r="Q59" s="42">
        <f t="shared" si="0"/>
        <v>481.07</v>
      </c>
      <c r="R59" s="39"/>
      <c r="S59" s="50"/>
      <c r="T59" s="42">
        <f t="shared" si="1"/>
        <v>481.07</v>
      </c>
    </row>
    <row r="60" spans="1:20" ht="14.4" x14ac:dyDescent="0.3">
      <c r="A60" s="24">
        <v>101556</v>
      </c>
      <c r="B60" s="24" t="s">
        <v>128</v>
      </c>
      <c r="C60" s="60" t="s">
        <v>129</v>
      </c>
      <c r="D60" s="39">
        <v>435</v>
      </c>
      <c r="E60" s="29"/>
      <c r="F60" s="19"/>
      <c r="G60" s="29"/>
      <c r="H60" s="18"/>
      <c r="I60" s="18"/>
      <c r="J60" s="18"/>
      <c r="K60" s="18"/>
      <c r="L60" s="18"/>
      <c r="M60" s="19"/>
      <c r="N60" s="18"/>
      <c r="O60" s="15"/>
      <c r="P60" s="36"/>
      <c r="Q60" s="42">
        <f t="shared" si="0"/>
        <v>435</v>
      </c>
      <c r="R60" s="91"/>
      <c r="S60" s="36"/>
      <c r="T60" s="89">
        <f t="shared" si="1"/>
        <v>435</v>
      </c>
    </row>
    <row r="61" spans="1:20" ht="14.4" x14ac:dyDescent="0.3">
      <c r="A61" s="24">
        <v>101557</v>
      </c>
      <c r="B61" s="24" t="s">
        <v>130</v>
      </c>
      <c r="C61" s="60" t="s">
        <v>131</v>
      </c>
      <c r="D61" s="39">
        <v>435</v>
      </c>
      <c r="E61" s="29"/>
      <c r="F61" s="19"/>
      <c r="G61" s="29"/>
      <c r="H61" s="18"/>
      <c r="I61" s="18"/>
      <c r="J61" s="18"/>
      <c r="K61" s="18"/>
      <c r="L61" s="18"/>
      <c r="M61" s="19"/>
      <c r="N61" s="18"/>
      <c r="O61" s="15"/>
      <c r="P61" s="36"/>
      <c r="Q61" s="42">
        <f t="shared" si="0"/>
        <v>435</v>
      </c>
      <c r="R61" s="91"/>
      <c r="S61" s="36"/>
      <c r="T61" s="89">
        <f t="shared" si="1"/>
        <v>435</v>
      </c>
    </row>
    <row r="62" spans="1:20" ht="14.4" x14ac:dyDescent="0.3">
      <c r="A62" s="24">
        <v>101555</v>
      </c>
      <c r="B62" s="24" t="s">
        <v>134</v>
      </c>
      <c r="C62" s="60" t="s">
        <v>135</v>
      </c>
      <c r="D62" s="39">
        <v>435</v>
      </c>
      <c r="E62" s="29"/>
      <c r="F62" s="19"/>
      <c r="G62" s="29"/>
      <c r="H62" s="18"/>
      <c r="I62" s="18"/>
      <c r="J62" s="18"/>
      <c r="K62" s="18"/>
      <c r="L62" s="18"/>
      <c r="M62" s="19"/>
      <c r="N62" s="18"/>
      <c r="O62" s="15"/>
      <c r="P62" s="36"/>
      <c r="Q62" s="42">
        <f t="shared" si="0"/>
        <v>435</v>
      </c>
      <c r="R62" s="91"/>
      <c r="S62" s="36"/>
      <c r="T62" s="89">
        <f>SUM(Q62:S62)</f>
        <v>435</v>
      </c>
    </row>
    <row r="63" spans="1:20" ht="14.4" x14ac:dyDescent="0.3">
      <c r="A63" s="28">
        <v>101636</v>
      </c>
      <c r="B63" s="28" t="s">
        <v>136</v>
      </c>
      <c r="C63" s="98" t="s">
        <v>137</v>
      </c>
      <c r="D63" s="39"/>
      <c r="E63" s="29"/>
      <c r="F63" s="19"/>
      <c r="G63" s="29"/>
      <c r="H63" s="18"/>
      <c r="I63" s="18"/>
      <c r="J63" s="18"/>
      <c r="K63" s="18"/>
      <c r="L63" s="18"/>
      <c r="M63" s="19">
        <v>75</v>
      </c>
      <c r="N63" s="18"/>
      <c r="O63" s="15"/>
      <c r="P63" s="36"/>
      <c r="Q63" s="42">
        <f t="shared" si="0"/>
        <v>75</v>
      </c>
      <c r="R63" s="91"/>
      <c r="S63" s="36"/>
      <c r="T63" s="90">
        <f t="shared" ref="T63:T64" si="2">SUM(Q63:S63)</f>
        <v>75</v>
      </c>
    </row>
    <row r="64" spans="1:20" ht="15" thickBot="1" x14ac:dyDescent="0.35">
      <c r="A64" s="71">
        <v>101637</v>
      </c>
      <c r="B64" s="71" t="s">
        <v>138</v>
      </c>
      <c r="C64" s="72" t="s">
        <v>139</v>
      </c>
      <c r="D64" s="39"/>
      <c r="E64" s="29"/>
      <c r="F64" s="32"/>
      <c r="G64" s="29"/>
      <c r="H64" s="93"/>
      <c r="I64" s="93"/>
      <c r="J64" s="93"/>
      <c r="K64" s="94"/>
      <c r="L64" s="93"/>
      <c r="M64" s="32">
        <v>75</v>
      </c>
      <c r="N64" s="93"/>
      <c r="O64" s="95"/>
      <c r="P64" s="75"/>
      <c r="Q64" s="43">
        <f t="shared" si="0"/>
        <v>75</v>
      </c>
      <c r="R64" s="92"/>
      <c r="S64" s="69"/>
      <c r="T64" s="76">
        <f t="shared" si="2"/>
        <v>75</v>
      </c>
    </row>
    <row r="65" spans="1:20" ht="13.8" thickBot="1" x14ac:dyDescent="0.3">
      <c r="A65" s="61"/>
      <c r="B65" s="62"/>
      <c r="C65" s="63"/>
      <c r="D65" s="53">
        <f>SUM(D6:D64)</f>
        <v>20413</v>
      </c>
      <c r="E65" s="53">
        <f t="shared" ref="E65:T65" si="3">SUM(E6:E64)</f>
        <v>9036.07</v>
      </c>
      <c r="F65" s="53">
        <f t="shared" si="3"/>
        <v>0</v>
      </c>
      <c r="G65" s="53">
        <f t="shared" si="3"/>
        <v>221.85</v>
      </c>
      <c r="H65" s="53">
        <f t="shared" si="3"/>
        <v>0</v>
      </c>
      <c r="I65" s="53">
        <f t="shared" si="3"/>
        <v>0</v>
      </c>
      <c r="J65" s="53">
        <f t="shared" si="3"/>
        <v>0</v>
      </c>
      <c r="K65" s="53">
        <f t="shared" si="3"/>
        <v>0</v>
      </c>
      <c r="L65" s="53">
        <f t="shared" si="3"/>
        <v>0</v>
      </c>
      <c r="M65" s="53">
        <f t="shared" si="3"/>
        <v>300</v>
      </c>
      <c r="N65" s="53">
        <f t="shared" si="3"/>
        <v>0</v>
      </c>
      <c r="O65" s="53">
        <f t="shared" si="3"/>
        <v>0</v>
      </c>
      <c r="P65" s="53">
        <f t="shared" si="3"/>
        <v>0</v>
      </c>
      <c r="Q65" s="53">
        <f t="shared" si="3"/>
        <v>29970.92</v>
      </c>
      <c r="R65" s="53">
        <f t="shared" si="3"/>
        <v>-75</v>
      </c>
      <c r="S65" s="53">
        <f t="shared" si="3"/>
        <v>-25</v>
      </c>
      <c r="T65" s="53">
        <f t="shared" si="3"/>
        <v>29870.92</v>
      </c>
    </row>
    <row r="66" spans="1:20" x14ac:dyDescent="0.25">
      <c r="Q66" s="11">
        <f>SUM(D65:O65)</f>
        <v>29970.92</v>
      </c>
      <c r="T66" s="11">
        <f>Q65+R65+S65</f>
        <v>29870.92</v>
      </c>
    </row>
    <row r="69" spans="1:20" x14ac:dyDescent="0.25">
      <c r="D69" s="6"/>
      <c r="H69" s="5"/>
      <c r="I69" s="5"/>
      <c r="J69" s="5"/>
      <c r="K69" s="5"/>
      <c r="L69" s="5"/>
      <c r="M69" s="5"/>
      <c r="N69" s="5"/>
    </row>
    <row r="70" spans="1:20" x14ac:dyDescent="0.25">
      <c r="D70" s="7"/>
      <c r="H70" s="8"/>
      <c r="I70" s="8"/>
      <c r="J70" s="8"/>
      <c r="K70" s="8"/>
      <c r="L70" s="8"/>
      <c r="M70" s="8"/>
      <c r="N70" s="8"/>
    </row>
    <row r="71" spans="1:20" x14ac:dyDescent="0.25">
      <c r="D71" s="7"/>
      <c r="H71" s="8"/>
      <c r="I71" s="8"/>
      <c r="J71" s="8"/>
      <c r="K71" s="8"/>
      <c r="L71" s="8"/>
      <c r="M71" s="8"/>
      <c r="N71" s="8"/>
    </row>
    <row r="72" spans="1:20" x14ac:dyDescent="0.25">
      <c r="D72" s="7"/>
      <c r="H72" s="9"/>
      <c r="I72" s="9"/>
      <c r="J72" s="9"/>
      <c r="K72" s="9"/>
      <c r="L72" s="9"/>
      <c r="M72" s="8"/>
      <c r="N72" s="9"/>
    </row>
    <row r="73" spans="1:20" x14ac:dyDescent="0.25">
      <c r="D73" s="7"/>
      <c r="H73" s="8"/>
      <c r="I73" s="8"/>
      <c r="J73" s="8"/>
      <c r="K73" s="8"/>
      <c r="L73" s="8"/>
      <c r="M73" s="8"/>
      <c r="N73" s="8"/>
    </row>
    <row r="74" spans="1:20" x14ac:dyDescent="0.25">
      <c r="D74" s="7"/>
      <c r="H74" s="8"/>
      <c r="I74" s="8"/>
      <c r="J74" s="8"/>
      <c r="K74" s="8"/>
      <c r="L74" s="8"/>
      <c r="M74" s="8"/>
      <c r="N74" s="8"/>
    </row>
    <row r="75" spans="1:20" x14ac:dyDescent="0.25">
      <c r="D75" s="7"/>
      <c r="H75" s="9"/>
      <c r="I75" s="9"/>
      <c r="J75" s="9"/>
      <c r="K75" s="9"/>
      <c r="L75" s="9"/>
      <c r="M75" s="8"/>
      <c r="N75" s="9"/>
    </row>
    <row r="76" spans="1:20" x14ac:dyDescent="0.25">
      <c r="D76" s="7"/>
    </row>
    <row r="77" spans="1:20" x14ac:dyDescent="0.25">
      <c r="B77" s="3"/>
      <c r="C77" s="3"/>
      <c r="D77" s="7"/>
    </row>
    <row r="78" spans="1:20" x14ac:dyDescent="0.25">
      <c r="B78" s="3"/>
      <c r="C78" s="3"/>
      <c r="D78" s="7"/>
    </row>
    <row r="79" spans="1:20" x14ac:dyDescent="0.25">
      <c r="B79" s="3"/>
      <c r="C79" s="3"/>
      <c r="D79" s="7"/>
    </row>
    <row r="80" spans="1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B87" s="3"/>
      <c r="C87" s="3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B88" s="3"/>
      <c r="C88" s="3"/>
      <c r="D88" s="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  <row r="90" spans="2:20" x14ac:dyDescent="0.25"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12"/>
      <c r="R90" s="3"/>
      <c r="S90" s="3"/>
      <c r="T90" s="12"/>
    </row>
    <row r="91" spans="2:20" x14ac:dyDescent="0.25">
      <c r="D91" s="1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12"/>
      <c r="R91" s="3"/>
      <c r="S91" s="3"/>
      <c r="T91" s="1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1"/>
  <sheetViews>
    <sheetView workbookViewId="0">
      <pane xSplit="3" ySplit="5" topLeftCell="D49" activePane="bottomRight" state="frozen"/>
      <selection activeCell="R6" sqref="R6:S59"/>
      <selection pane="topRight" activeCell="R6" sqref="R6:S59"/>
      <selection pane="bottomLeft" activeCell="R6" sqref="R6:S59"/>
      <selection pane="bottomRight" activeCell="R69" sqref="R69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88"/>
      <c r="P6" s="80"/>
      <c r="Q6" s="42">
        <f>SUM(D6:P6)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15"/>
      <c r="P7" s="81"/>
      <c r="Q7" s="42">
        <f t="shared" ref="Q7:Q64" si="0">SUM(D7:P7)</f>
        <v>461</v>
      </c>
      <c r="R7" s="39"/>
      <c r="S7" s="36"/>
      <c r="T7" s="42">
        <f t="shared" ref="T7:T61" si="1">SUM(Q7:S7)</f>
        <v>461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/>
      <c r="H8" s="18"/>
      <c r="I8" s="18"/>
      <c r="J8" s="18"/>
      <c r="K8" s="18"/>
      <c r="L8" s="18"/>
      <c r="M8" s="29"/>
      <c r="N8" s="18"/>
      <c r="O8" s="15"/>
      <c r="P8" s="81"/>
      <c r="Q8" s="42">
        <f t="shared" si="0"/>
        <v>510</v>
      </c>
      <c r="R8" s="39"/>
      <c r="S8" s="36"/>
      <c r="T8" s="42">
        <f t="shared" si="1"/>
        <v>510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15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15"/>
      <c r="P10" s="81"/>
      <c r="Q10" s="42">
        <f t="shared" si="0"/>
        <v>865</v>
      </c>
      <c r="R10" s="39"/>
      <c r="S10" s="36"/>
      <c r="T10" s="42">
        <f t="shared" si="1"/>
        <v>865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15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15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15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15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15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15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>
        <v>18</v>
      </c>
      <c r="H17" s="18"/>
      <c r="I17" s="18"/>
      <c r="J17" s="18"/>
      <c r="K17" s="18"/>
      <c r="L17" s="18"/>
      <c r="M17" s="29"/>
      <c r="N17" s="18"/>
      <c r="O17" s="15"/>
      <c r="P17" s="81"/>
      <c r="Q17" s="42">
        <f t="shared" si="0"/>
        <v>453</v>
      </c>
      <c r="R17" s="39"/>
      <c r="S17" s="36"/>
      <c r="T17" s="42">
        <f t="shared" si="1"/>
        <v>453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>
        <v>36</v>
      </c>
      <c r="H18" s="21"/>
      <c r="I18" s="21"/>
      <c r="J18" s="21"/>
      <c r="K18" s="21"/>
      <c r="L18" s="21"/>
      <c r="M18" s="29"/>
      <c r="N18" s="21"/>
      <c r="O18" s="15"/>
      <c r="P18" s="81"/>
      <c r="Q18" s="42">
        <f t="shared" si="0"/>
        <v>1116</v>
      </c>
      <c r="R18" s="39"/>
      <c r="S18" s="36"/>
      <c r="T18" s="42">
        <f t="shared" si="1"/>
        <v>1116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>
        <v>234</v>
      </c>
      <c r="H19" s="21"/>
      <c r="I19" s="21"/>
      <c r="J19" s="21"/>
      <c r="K19" s="21"/>
      <c r="L19" s="21"/>
      <c r="M19" s="29"/>
      <c r="N19" s="21"/>
      <c r="O19" s="15"/>
      <c r="P19" s="81"/>
      <c r="Q19" s="42">
        <f t="shared" si="0"/>
        <v>1389</v>
      </c>
      <c r="R19" s="39"/>
      <c r="S19" s="36"/>
      <c r="T19" s="42">
        <f t="shared" si="1"/>
        <v>1389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15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15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15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15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15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/>
      <c r="F25" s="29"/>
      <c r="G25" s="29"/>
      <c r="H25" s="18"/>
      <c r="I25" s="18"/>
      <c r="J25" s="18"/>
      <c r="K25" s="18"/>
      <c r="L25" s="18"/>
      <c r="M25" s="29"/>
      <c r="N25" s="18"/>
      <c r="O25" s="15"/>
      <c r="P25" s="81"/>
      <c r="Q25" s="42">
        <f t="shared" si="0"/>
        <v>435</v>
      </c>
      <c r="R25" s="39"/>
      <c r="S25" s="36"/>
      <c r="T25" s="42">
        <f t="shared" si="1"/>
        <v>435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>
        <v>60.75</v>
      </c>
      <c r="H26" s="18"/>
      <c r="I26" s="18"/>
      <c r="J26" s="18"/>
      <c r="K26" s="18"/>
      <c r="L26" s="18"/>
      <c r="M26" s="29"/>
      <c r="N26" s="18"/>
      <c r="O26" s="15"/>
      <c r="P26" s="81"/>
      <c r="Q26" s="42">
        <f t="shared" si="0"/>
        <v>1878.75</v>
      </c>
      <c r="R26" s="39"/>
      <c r="S26" s="36"/>
      <c r="T26" s="42">
        <f t="shared" si="1"/>
        <v>1878.75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/>
      <c r="H27" s="18"/>
      <c r="I27" s="18"/>
      <c r="J27" s="18">
        <v>8.6</v>
      </c>
      <c r="K27" s="18"/>
      <c r="L27" s="18"/>
      <c r="M27" s="29"/>
      <c r="N27" s="18"/>
      <c r="O27" s="15"/>
      <c r="P27" s="81"/>
      <c r="Q27" s="42">
        <f t="shared" si="0"/>
        <v>443.6</v>
      </c>
      <c r="R27" s="39"/>
      <c r="S27" s="36"/>
      <c r="T27" s="42">
        <f t="shared" si="1"/>
        <v>443.6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15"/>
      <c r="P28" s="81"/>
      <c r="Q28" s="42">
        <f t="shared" si="0"/>
        <v>1095</v>
      </c>
      <c r="R28" s="39"/>
      <c r="S28" s="36"/>
      <c r="T28" s="42">
        <f t="shared" si="1"/>
        <v>1095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87"/>
      <c r="P29" s="82"/>
      <c r="Q29" s="42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15"/>
      <c r="P30" s="81"/>
      <c r="Q30" s="42">
        <f t="shared" si="0"/>
        <v>435</v>
      </c>
      <c r="R30" s="39"/>
      <c r="S30" s="36"/>
      <c r="T30" s="42">
        <f t="shared" si="1"/>
        <v>435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/>
      <c r="H31" s="18"/>
      <c r="I31" s="18"/>
      <c r="J31" s="18"/>
      <c r="K31" s="18"/>
      <c r="L31" s="18"/>
      <c r="M31" s="29"/>
      <c r="N31" s="18"/>
      <c r="O31" s="15"/>
      <c r="P31" s="81"/>
      <c r="Q31" s="42">
        <f t="shared" si="0"/>
        <v>1080</v>
      </c>
      <c r="R31" s="39"/>
      <c r="S31" s="36"/>
      <c r="T31" s="42">
        <f t="shared" si="1"/>
        <v>1080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15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v>269</v>
      </c>
      <c r="F33" s="29"/>
      <c r="G33" s="29"/>
      <c r="H33" s="18"/>
      <c r="I33" s="18"/>
      <c r="J33" s="18"/>
      <c r="K33" s="18"/>
      <c r="L33" s="18"/>
      <c r="M33" s="29"/>
      <c r="N33" s="18"/>
      <c r="O33" s="15"/>
      <c r="P33" s="81"/>
      <c r="Q33" s="42">
        <f t="shared" si="0"/>
        <v>672</v>
      </c>
      <c r="R33" s="39"/>
      <c r="S33" s="36"/>
      <c r="T33" s="42">
        <f t="shared" si="1"/>
        <v>672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/>
      <c r="N34" s="18"/>
      <c r="O34" s="15"/>
      <c r="P34" s="81"/>
      <c r="Q34" s="42">
        <f t="shared" si="0"/>
        <v>0</v>
      </c>
      <c r="R34" s="39"/>
      <c r="S34" s="36"/>
      <c r="T34" s="42">
        <f t="shared" si="1"/>
        <v>0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15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87"/>
      <c r="P36" s="82"/>
      <c r="Q36" s="42">
        <f t="shared" si="0"/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>
        <v>107.1</v>
      </c>
      <c r="H37" s="18"/>
      <c r="I37" s="18"/>
      <c r="J37" s="18">
        <v>7</v>
      </c>
      <c r="K37" s="18"/>
      <c r="L37" s="18"/>
      <c r="M37" s="19"/>
      <c r="N37" s="18"/>
      <c r="O37" s="15"/>
      <c r="P37" s="81"/>
      <c r="Q37" s="42">
        <f t="shared" si="0"/>
        <v>1194.0999999999999</v>
      </c>
      <c r="R37" s="39"/>
      <c r="S37" s="36"/>
      <c r="T37" s="42">
        <f t="shared" si="1"/>
        <v>1194.0999999999999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15"/>
      <c r="P38" s="81"/>
      <c r="Q38" s="42">
        <f t="shared" si="0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15"/>
      <c r="P39" s="81"/>
      <c r="Q39" s="42">
        <f t="shared" si="0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15"/>
      <c r="P40" s="81"/>
      <c r="Q40" s="42">
        <f t="shared" si="0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15"/>
      <c r="P41" s="81"/>
      <c r="Q41" s="42">
        <f t="shared" si="0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15"/>
      <c r="P42" s="81"/>
      <c r="Q42" s="42">
        <f t="shared" si="0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/>
      <c r="H43" s="18"/>
      <c r="I43" s="18"/>
      <c r="J43" s="18"/>
      <c r="K43" s="18"/>
      <c r="L43" s="18"/>
      <c r="M43" s="19"/>
      <c r="N43" s="18"/>
      <c r="O43" s="15"/>
      <c r="P43" s="81"/>
      <c r="Q43" s="42">
        <f t="shared" si="0"/>
        <v>1328</v>
      </c>
      <c r="R43" s="39"/>
      <c r="S43" s="36"/>
      <c r="T43" s="42">
        <f t="shared" si="1"/>
        <v>1328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/>
      <c r="E44" s="29"/>
      <c r="F44" s="29"/>
      <c r="G44" s="29"/>
      <c r="H44" s="18"/>
      <c r="I44" s="18"/>
      <c r="J44" s="18"/>
      <c r="K44" s="18"/>
      <c r="L44" s="18"/>
      <c r="M44" s="19"/>
      <c r="N44" s="18"/>
      <c r="O44" s="15"/>
      <c r="P44" s="81"/>
      <c r="Q44" s="42">
        <f t="shared" si="0"/>
        <v>0</v>
      </c>
      <c r="R44" s="39"/>
      <c r="S44" s="36"/>
      <c r="T44" s="42">
        <f t="shared" si="1"/>
        <v>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15"/>
      <c r="P45" s="81"/>
      <c r="Q45" s="42">
        <f t="shared" si="0"/>
        <v>435</v>
      </c>
      <c r="R45" s="39"/>
      <c r="S45" s="36"/>
      <c r="T45" s="42">
        <f t="shared" si="1"/>
        <v>435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>
        <v>360</v>
      </c>
      <c r="F46" s="29"/>
      <c r="G46" s="29"/>
      <c r="H46" s="18"/>
      <c r="I46" s="18"/>
      <c r="J46" s="18"/>
      <c r="K46" s="18"/>
      <c r="L46" s="18"/>
      <c r="M46" s="19"/>
      <c r="N46" s="18"/>
      <c r="O46" s="15"/>
      <c r="P46" s="81"/>
      <c r="Q46" s="42">
        <f t="shared" si="0"/>
        <v>795</v>
      </c>
      <c r="R46" s="39"/>
      <c r="S46" s="36"/>
      <c r="T46" s="42">
        <f t="shared" si="1"/>
        <v>795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15"/>
      <c r="P47" s="81"/>
      <c r="Q47" s="42">
        <f t="shared" si="0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15"/>
      <c r="P48" s="81"/>
      <c r="Q48" s="42">
        <f t="shared" si="0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/>
      <c r="F49" s="29"/>
      <c r="G49" s="29"/>
      <c r="H49" s="18"/>
      <c r="I49" s="18"/>
      <c r="J49" s="18"/>
      <c r="K49" s="18"/>
      <c r="L49" s="18"/>
      <c r="M49" s="19"/>
      <c r="N49" s="18"/>
      <c r="O49" s="15"/>
      <c r="P49" s="81"/>
      <c r="Q49" s="42">
        <f t="shared" si="0"/>
        <v>435</v>
      </c>
      <c r="R49" s="39"/>
      <c r="S49" s="36"/>
      <c r="T49" s="42">
        <f t="shared" si="1"/>
        <v>435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15"/>
      <c r="P50" s="81"/>
      <c r="Q50" s="42">
        <f t="shared" si="0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>
        <v>360</v>
      </c>
      <c r="F51" s="29"/>
      <c r="G51" s="29"/>
      <c r="H51" s="18"/>
      <c r="I51" s="18"/>
      <c r="J51" s="18"/>
      <c r="K51" s="18"/>
      <c r="L51" s="18"/>
      <c r="M51" s="19"/>
      <c r="N51" s="18"/>
      <c r="O51" s="15"/>
      <c r="P51" s="81"/>
      <c r="Q51" s="42">
        <f t="shared" si="0"/>
        <v>795</v>
      </c>
      <c r="R51" s="39"/>
      <c r="S51" s="36"/>
      <c r="T51" s="42">
        <f t="shared" si="1"/>
        <v>795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15"/>
      <c r="P52" s="81"/>
      <c r="Q52" s="42">
        <f t="shared" si="0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15"/>
      <c r="P53" s="81"/>
      <c r="Q53" s="42">
        <f t="shared" si="0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15"/>
      <c r="P54" s="81"/>
      <c r="Q54" s="42">
        <f t="shared" si="0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15"/>
      <c r="P55" s="81"/>
      <c r="Q55" s="42">
        <f t="shared" si="0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15"/>
      <c r="P56" s="81"/>
      <c r="Q56" s="42">
        <f t="shared" si="0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15"/>
      <c r="P57" s="81"/>
      <c r="Q57" s="42">
        <f t="shared" si="0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15"/>
      <c r="P58" s="81"/>
      <c r="Q58" s="42">
        <f t="shared" si="0"/>
        <v>435</v>
      </c>
      <c r="R58" s="39"/>
      <c r="S58" s="36"/>
      <c r="T58" s="42">
        <f t="shared" si="1"/>
        <v>435</v>
      </c>
    </row>
    <row r="59" spans="1:20" ht="14.4" x14ac:dyDescent="0.3">
      <c r="A59" s="96">
        <v>101441</v>
      </c>
      <c r="B59" s="96" t="s">
        <v>125</v>
      </c>
      <c r="C59" s="97" t="s">
        <v>106</v>
      </c>
      <c r="D59" s="39">
        <v>435</v>
      </c>
      <c r="E59" s="29"/>
      <c r="F59" s="83"/>
      <c r="G59" s="29"/>
      <c r="H59" s="84"/>
      <c r="I59" s="84"/>
      <c r="J59" s="84"/>
      <c r="K59" s="84"/>
      <c r="L59" s="84"/>
      <c r="M59" s="85"/>
      <c r="N59" s="84"/>
      <c r="O59" s="86"/>
      <c r="P59" s="36"/>
      <c r="Q59" s="42">
        <f t="shared" si="0"/>
        <v>435</v>
      </c>
      <c r="R59" s="39"/>
      <c r="S59" s="50"/>
      <c r="T59" s="42">
        <f t="shared" si="1"/>
        <v>435</v>
      </c>
    </row>
    <row r="60" spans="1:20" ht="14.4" x14ac:dyDescent="0.3">
      <c r="A60" s="24">
        <v>101556</v>
      </c>
      <c r="B60" s="24" t="s">
        <v>128</v>
      </c>
      <c r="C60" s="60" t="s">
        <v>129</v>
      </c>
      <c r="D60" s="39">
        <v>435</v>
      </c>
      <c r="E60" s="29"/>
      <c r="F60" s="19"/>
      <c r="G60" s="29"/>
      <c r="H60" s="18"/>
      <c r="I60" s="18"/>
      <c r="J60" s="18"/>
      <c r="K60" s="18"/>
      <c r="L60" s="18"/>
      <c r="M60" s="19"/>
      <c r="N60" s="18"/>
      <c r="O60" s="15"/>
      <c r="P60" s="36"/>
      <c r="Q60" s="42">
        <f t="shared" si="0"/>
        <v>435</v>
      </c>
      <c r="R60" s="91"/>
      <c r="S60" s="36"/>
      <c r="T60" s="89">
        <f t="shared" si="1"/>
        <v>435</v>
      </c>
    </row>
    <row r="61" spans="1:20" ht="14.4" x14ac:dyDescent="0.3">
      <c r="A61" s="24">
        <v>101557</v>
      </c>
      <c r="B61" s="24" t="s">
        <v>130</v>
      </c>
      <c r="C61" s="60" t="s">
        <v>131</v>
      </c>
      <c r="D61" s="39">
        <v>435</v>
      </c>
      <c r="E61" s="29"/>
      <c r="F61" s="19"/>
      <c r="G61" s="29"/>
      <c r="H61" s="18"/>
      <c r="I61" s="18"/>
      <c r="J61" s="18"/>
      <c r="K61" s="18"/>
      <c r="L61" s="18"/>
      <c r="M61" s="19"/>
      <c r="N61" s="18"/>
      <c r="O61" s="15"/>
      <c r="P61" s="36"/>
      <c r="Q61" s="42">
        <f t="shared" si="0"/>
        <v>435</v>
      </c>
      <c r="R61" s="91"/>
      <c r="S61" s="36"/>
      <c r="T61" s="89">
        <f t="shared" si="1"/>
        <v>435</v>
      </c>
    </row>
    <row r="62" spans="1:20" ht="14.4" x14ac:dyDescent="0.3">
      <c r="A62" s="24">
        <v>101555</v>
      </c>
      <c r="B62" s="24" t="s">
        <v>134</v>
      </c>
      <c r="C62" s="60" t="s">
        <v>135</v>
      </c>
      <c r="D62" s="39">
        <v>435</v>
      </c>
      <c r="E62" s="29"/>
      <c r="F62" s="19"/>
      <c r="G62" s="29"/>
      <c r="H62" s="18"/>
      <c r="I62" s="18"/>
      <c r="J62" s="18"/>
      <c r="K62" s="18"/>
      <c r="L62" s="18"/>
      <c r="M62" s="19"/>
      <c r="N62" s="18"/>
      <c r="O62" s="15"/>
      <c r="P62" s="36"/>
      <c r="Q62" s="42">
        <f t="shared" si="0"/>
        <v>435</v>
      </c>
      <c r="R62" s="91"/>
      <c r="S62" s="36"/>
      <c r="T62" s="89">
        <f>SUM(Q62:S62)</f>
        <v>435</v>
      </c>
    </row>
    <row r="63" spans="1:20" ht="14.4" x14ac:dyDescent="0.3">
      <c r="A63" s="28">
        <v>101636</v>
      </c>
      <c r="B63" s="28" t="s">
        <v>136</v>
      </c>
      <c r="C63" s="98" t="s">
        <v>137</v>
      </c>
      <c r="D63" s="39"/>
      <c r="E63" s="29"/>
      <c r="F63" s="19"/>
      <c r="G63" s="29"/>
      <c r="H63" s="18"/>
      <c r="I63" s="18"/>
      <c r="J63" s="18"/>
      <c r="K63" s="18"/>
      <c r="L63" s="18"/>
      <c r="M63" s="19">
        <v>75</v>
      </c>
      <c r="N63" s="18"/>
      <c r="O63" s="15"/>
      <c r="P63" s="36"/>
      <c r="Q63" s="42">
        <f t="shared" si="0"/>
        <v>75</v>
      </c>
      <c r="R63" s="91"/>
      <c r="S63" s="36"/>
      <c r="T63" s="90">
        <f t="shared" ref="T63:T64" si="2">SUM(Q63:S63)</f>
        <v>75</v>
      </c>
    </row>
    <row r="64" spans="1:20" ht="15" thickBot="1" x14ac:dyDescent="0.35">
      <c r="A64" s="71">
        <v>101637</v>
      </c>
      <c r="B64" s="71" t="s">
        <v>138</v>
      </c>
      <c r="C64" s="72" t="s">
        <v>139</v>
      </c>
      <c r="D64" s="39"/>
      <c r="E64" s="29"/>
      <c r="F64" s="32"/>
      <c r="G64" s="29"/>
      <c r="H64" s="93"/>
      <c r="I64" s="93"/>
      <c r="J64" s="93"/>
      <c r="K64" s="94"/>
      <c r="L64" s="93"/>
      <c r="M64" s="32">
        <v>75</v>
      </c>
      <c r="N64" s="93"/>
      <c r="O64" s="95"/>
      <c r="P64" s="75"/>
      <c r="Q64" s="43">
        <f t="shared" si="0"/>
        <v>75</v>
      </c>
      <c r="R64" s="92"/>
      <c r="S64" s="69"/>
      <c r="T64" s="76">
        <f t="shared" si="2"/>
        <v>75</v>
      </c>
    </row>
    <row r="65" spans="1:20" ht="13.8" thickBot="1" x14ac:dyDescent="0.3">
      <c r="A65" s="61"/>
      <c r="B65" s="62"/>
      <c r="C65" s="63"/>
      <c r="D65" s="53">
        <f>SUM(D6:D64)</f>
        <v>20413</v>
      </c>
      <c r="E65" s="53">
        <f t="shared" ref="E65:T65" si="3">SUM(E6:E64)</f>
        <v>8990</v>
      </c>
      <c r="F65" s="53">
        <f t="shared" si="3"/>
        <v>0</v>
      </c>
      <c r="G65" s="53">
        <f t="shared" si="3"/>
        <v>455.85</v>
      </c>
      <c r="H65" s="53">
        <f t="shared" si="3"/>
        <v>0</v>
      </c>
      <c r="I65" s="53">
        <f t="shared" si="3"/>
        <v>0</v>
      </c>
      <c r="J65" s="53">
        <f t="shared" si="3"/>
        <v>15.6</v>
      </c>
      <c r="K65" s="53">
        <f t="shared" si="3"/>
        <v>0</v>
      </c>
      <c r="L65" s="53">
        <f t="shared" si="3"/>
        <v>0</v>
      </c>
      <c r="M65" s="53">
        <f t="shared" si="3"/>
        <v>300</v>
      </c>
      <c r="N65" s="53">
        <f t="shared" si="3"/>
        <v>0</v>
      </c>
      <c r="O65" s="53">
        <f t="shared" si="3"/>
        <v>0</v>
      </c>
      <c r="P65" s="53">
        <f t="shared" si="3"/>
        <v>0</v>
      </c>
      <c r="Q65" s="53">
        <f t="shared" si="3"/>
        <v>30174.45</v>
      </c>
      <c r="R65" s="53">
        <f t="shared" si="3"/>
        <v>-75</v>
      </c>
      <c r="S65" s="53">
        <f t="shared" si="3"/>
        <v>-25</v>
      </c>
      <c r="T65" s="53">
        <f t="shared" si="3"/>
        <v>30074.45</v>
      </c>
    </row>
    <row r="66" spans="1:20" x14ac:dyDescent="0.25">
      <c r="Q66" s="11">
        <f>SUM(D65:O65)</f>
        <v>30174.449999999997</v>
      </c>
      <c r="T66" s="11">
        <f>Q65+R65+S65</f>
        <v>30074.45</v>
      </c>
    </row>
    <row r="69" spans="1:20" x14ac:dyDescent="0.25">
      <c r="D69" s="6"/>
      <c r="H69" s="5"/>
      <c r="I69" s="5"/>
      <c r="J69" s="5"/>
      <c r="K69" s="5"/>
      <c r="L69" s="5"/>
      <c r="M69" s="5"/>
      <c r="N69" s="5"/>
    </row>
    <row r="70" spans="1:20" x14ac:dyDescent="0.25">
      <c r="D70" s="7"/>
      <c r="H70" s="8"/>
      <c r="I70" s="8"/>
      <c r="J70" s="8"/>
      <c r="K70" s="8"/>
      <c r="L70" s="8"/>
      <c r="M70" s="8"/>
      <c r="N70" s="8"/>
    </row>
    <row r="71" spans="1:20" x14ac:dyDescent="0.25">
      <c r="D71" s="7"/>
      <c r="H71" s="8"/>
      <c r="I71" s="8"/>
      <c r="J71" s="8"/>
      <c r="K71" s="8"/>
      <c r="L71" s="8"/>
      <c r="M71" s="8"/>
      <c r="N71" s="8"/>
    </row>
    <row r="72" spans="1:20" x14ac:dyDescent="0.25">
      <c r="D72" s="7"/>
      <c r="H72" s="9"/>
      <c r="I72" s="9"/>
      <c r="J72" s="9"/>
      <c r="K72" s="9"/>
      <c r="L72" s="9"/>
      <c r="M72" s="8"/>
      <c r="N72" s="9"/>
    </row>
    <row r="73" spans="1:20" x14ac:dyDescent="0.25">
      <c r="D73" s="7"/>
      <c r="H73" s="8"/>
      <c r="I73" s="8"/>
      <c r="J73" s="8"/>
      <c r="K73" s="8"/>
      <c r="L73" s="8"/>
      <c r="M73" s="8"/>
      <c r="N73" s="8"/>
    </row>
    <row r="74" spans="1:20" x14ac:dyDescent="0.25">
      <c r="D74" s="7"/>
      <c r="H74" s="8"/>
      <c r="I74" s="8"/>
      <c r="J74" s="8"/>
      <c r="K74" s="8"/>
      <c r="L74" s="8"/>
      <c r="M74" s="8"/>
      <c r="N74" s="8"/>
    </row>
    <row r="75" spans="1:20" x14ac:dyDescent="0.25">
      <c r="D75" s="7"/>
      <c r="H75" s="9"/>
      <c r="I75" s="9"/>
      <c r="J75" s="9"/>
      <c r="K75" s="9"/>
      <c r="L75" s="9"/>
      <c r="M75" s="8"/>
      <c r="N75" s="9"/>
    </row>
    <row r="76" spans="1:20" x14ac:dyDescent="0.25">
      <c r="D76" s="7"/>
    </row>
    <row r="77" spans="1:20" x14ac:dyDescent="0.25">
      <c r="B77" s="3"/>
      <c r="C77" s="3"/>
      <c r="D77" s="7"/>
    </row>
    <row r="78" spans="1:20" x14ac:dyDescent="0.25">
      <c r="B78" s="3"/>
      <c r="C78" s="3"/>
      <c r="D78" s="7"/>
    </row>
    <row r="79" spans="1:20" x14ac:dyDescent="0.25">
      <c r="B79" s="3"/>
      <c r="C79" s="3"/>
      <c r="D79" s="7"/>
    </row>
    <row r="80" spans="1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B87" s="3"/>
      <c r="C87" s="3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B88" s="3"/>
      <c r="C88" s="3"/>
      <c r="D88" s="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  <row r="90" spans="2:20" x14ac:dyDescent="0.25"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12"/>
      <c r="R90" s="3"/>
      <c r="S90" s="3"/>
      <c r="T90" s="12"/>
    </row>
    <row r="91" spans="2:20" x14ac:dyDescent="0.25">
      <c r="D91" s="1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12"/>
      <c r="R91" s="3"/>
      <c r="S91" s="3"/>
      <c r="T91" s="12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91"/>
  <sheetViews>
    <sheetView tabSelected="1" workbookViewId="0">
      <pane xSplit="3" ySplit="5" topLeftCell="D56" activePane="bottomRight" state="frozen"/>
      <selection pane="topRight" activeCell="D1" sqref="D1"/>
      <selection pane="bottomLeft" activeCell="A6" sqref="A6"/>
      <selection pane="bottomRight" activeCell="L84" sqref="L84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10.109375" style="11" bestFit="1" customWidth="1"/>
    <col min="18" max="19" width="12" style="1" customWidth="1"/>
    <col min="20" max="20" width="10.109375" style="11" bestFit="1" customWidth="1"/>
    <col min="21" max="21" width="10.109375" style="3" bestFit="1" customWidth="1"/>
    <col min="22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30.75" customHeight="1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f>'April 2025'!D6+'May 2025'!D6+'June 2025'!D6+'July 2025'!D6+'August 2025'!D6+'September 2025'!D6+'October 2025'!D6+'November 2025'!D6+'December 2025'!D6+'January 2026'!D6+'February 2026'!D6+'March 2026'!D6</f>
        <v>5220</v>
      </c>
      <c r="E6" s="39">
        <f>'April 2025'!E6+'May 2025'!E6+'June 2025'!E6+'July 2025'!E6+'August 2025'!E6+'September 2025'!E6+'October 2025'!E6+'November 2025'!E6+'December 2025'!E6+'January 2026'!E6+'February 2026'!E6+'March 2026'!E6</f>
        <v>0</v>
      </c>
      <c r="F6" s="39">
        <f>'April 2025'!F6+'May 2025'!F6+'June 2025'!F6+'July 2025'!F6+'August 2025'!F6+'September 2025'!F6+'October 2025'!F6+'November 2025'!F6+'December 2025'!F6+'January 2026'!F6+'February 2026'!F6+'March 2026'!F6</f>
        <v>0</v>
      </c>
      <c r="G6" s="39">
        <f>'April 2025'!G6+'May 2025'!G6+'June 2025'!G6+'July 2025'!G6+'August 2025'!G6+'September 2025'!G6+'October 2025'!G6+'November 2025'!G6+'December 2025'!G6+'January 2026'!G6+'February 2026'!G6+'March 2026'!G6</f>
        <v>0</v>
      </c>
      <c r="H6" s="39">
        <f>'April 2025'!H6+'May 2025'!H6+'June 2025'!H6+'July 2025'!H6+'August 2025'!H6+'September 2025'!H6+'October 2025'!H6+'November 2025'!H6+'December 2025'!H6+'January 2026'!H6+'February 2026'!H6+'March 2026'!H6</f>
        <v>0</v>
      </c>
      <c r="I6" s="39">
        <f>'April 2025'!I6+'May 2025'!I6+'June 2025'!I6+'July 2025'!I6+'August 2025'!I6+'September 2025'!I6+'October 2025'!I6+'November 2025'!I6+'December 2025'!I6+'January 2026'!I6+'February 2026'!I6+'March 2026'!I6</f>
        <v>0</v>
      </c>
      <c r="J6" s="39">
        <f>'April 2025'!J6+'May 2025'!J6+'June 2025'!J6+'July 2025'!J6+'August 2025'!J6+'September 2025'!J6+'October 2025'!J6+'November 2025'!J6+'December 2025'!J6+'January 2026'!J6+'February 2026'!J6+'March 2026'!J6</f>
        <v>0</v>
      </c>
      <c r="K6" s="39">
        <f>'April 2025'!K6+'May 2025'!K6+'June 2025'!K6+'July 2025'!K6+'August 2025'!K6+'September 2025'!K6+'October 2025'!K6+'November 2025'!K6+'December 2025'!K6+'January 2026'!K6+'February 2026'!K6+'March 2026'!K6</f>
        <v>0</v>
      </c>
      <c r="L6" s="39">
        <f>'April 2025'!L6+'May 2025'!L6+'June 2025'!L6+'July 2025'!L6+'August 2025'!L6+'September 2025'!L6+'October 2025'!L6+'November 2025'!L6+'December 2025'!L6+'January 2026'!L6+'February 2026'!L6+'March 2026'!L6</f>
        <v>0</v>
      </c>
      <c r="M6" s="39">
        <f>'April 2025'!M6+'May 2025'!M6+'June 2025'!M6+'July 2025'!M6+'August 2025'!M6+'September 2025'!M6+'October 2025'!M6+'November 2025'!M6+'December 2025'!M6+'January 2026'!M6+'February 2026'!M6+'March 2026'!M6</f>
        <v>0</v>
      </c>
      <c r="N6" s="39">
        <f>'April 2025'!N6+'May 2025'!N6+'June 2025'!N6+'July 2025'!N6+'August 2025'!N6+'September 2025'!N6+'October 2025'!N6+'November 2025'!N6+'December 2025'!N6+'January 2026'!N6+'February 2026'!N6+'March 2026'!N6</f>
        <v>0</v>
      </c>
      <c r="O6" s="39">
        <f>'April 2025'!O6+'May 2025'!O6+'June 2025'!O6+'July 2025'!O6+'August 2025'!O6+'September 2025'!O6+'October 2025'!O6+'November 2025'!O6+'December 2025'!O6+'January 2026'!O6+'February 2026'!O6+'March 2026'!O6</f>
        <v>0</v>
      </c>
      <c r="P6" s="39">
        <f>'April 2025'!P6+'May 2025'!P6+'June 2025'!P6+'July 2025'!P6+'August 2025'!P6+'September 2025'!P6+'October 2025'!P6+'November 2025'!P6+'December 2025'!P6+'January 2026'!P6+'February 2026'!P6+'March 2026'!P6</f>
        <v>0</v>
      </c>
      <c r="Q6" s="42">
        <f>SUM(D6:P6)</f>
        <v>5220</v>
      </c>
      <c r="R6" s="40">
        <f>'April 2025'!R6+'May 2025'!R6+'June 2025'!R6+'July 2025'!R6+'August 2025'!R6+'September 2025'!R6+'October 2025'!R6+'November 2025'!R6+'December 2025'!R6+'January 2026'!R6+'February 2026'!R6+'March 2026'!R6</f>
        <v>0</v>
      </c>
      <c r="S6" s="40">
        <f>'April 2025'!S6+'May 2025'!S6+'June 2025'!S6+'July 2025'!S6+'August 2025'!S6+'September 2025'!S6+'October 2025'!S6+'November 2025'!S6+'December 2025'!S6+'January 2026'!S6+'February 2026'!S6+'March 2026'!S6</f>
        <v>-125</v>
      </c>
      <c r="T6" s="42">
        <f>SUM(Q6:S6)</f>
        <v>5095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f>'April 2025'!D7+'May 2025'!D7+'June 2025'!D7+'July 2025'!D7+'August 2025'!D7+'September 2025'!D7+'October 2025'!D7+'November 2025'!D7+'December 2025'!D7+'January 2026'!D7+'February 2026'!D7+'March 2026'!D7</f>
        <v>5220</v>
      </c>
      <c r="E7" s="39">
        <f>'April 2025'!E7+'May 2025'!E7+'June 2025'!E7+'July 2025'!E7+'August 2025'!E7+'September 2025'!E7+'October 2025'!E7+'November 2025'!E7+'December 2025'!E7+'January 2026'!E7+'February 2026'!E7+'March 2026'!E7</f>
        <v>312</v>
      </c>
      <c r="F7" s="39">
        <f>'April 2025'!F7+'May 2025'!F7+'June 2025'!F7+'July 2025'!F7+'August 2025'!F7+'September 2025'!F7+'October 2025'!F7+'November 2025'!F7+'December 2025'!F7+'January 2026'!F7+'February 2026'!F7+'March 2026'!F7</f>
        <v>0</v>
      </c>
      <c r="G7" s="39">
        <f>'April 2025'!G7+'May 2025'!G7+'June 2025'!G7+'July 2025'!G7+'August 2025'!G7+'September 2025'!G7+'October 2025'!G7+'November 2025'!G7+'December 2025'!G7+'January 2026'!G7+'February 2026'!G7+'March 2026'!G7</f>
        <v>0</v>
      </c>
      <c r="H7" s="39">
        <f>'April 2025'!H7+'May 2025'!H7+'June 2025'!H7+'July 2025'!H7+'August 2025'!H7+'September 2025'!H7+'October 2025'!H7+'November 2025'!H7+'December 2025'!H7+'January 2026'!H7+'February 2026'!H7+'March 2026'!H7</f>
        <v>0</v>
      </c>
      <c r="I7" s="39">
        <f>'April 2025'!I7+'May 2025'!I7+'June 2025'!I7+'July 2025'!I7+'August 2025'!I7+'September 2025'!I7+'October 2025'!I7+'November 2025'!I7+'December 2025'!I7+'January 2026'!I7+'February 2026'!I7+'March 2026'!I7</f>
        <v>0</v>
      </c>
      <c r="J7" s="39">
        <f>'April 2025'!J7+'May 2025'!J7+'June 2025'!J7+'July 2025'!J7+'August 2025'!J7+'September 2025'!J7+'October 2025'!J7+'November 2025'!J7+'December 2025'!J7+'January 2026'!J7+'February 2026'!J7+'March 2026'!J7</f>
        <v>0</v>
      </c>
      <c r="K7" s="39">
        <f>'April 2025'!K7+'May 2025'!K7+'June 2025'!K7+'July 2025'!K7+'August 2025'!K7+'September 2025'!K7+'October 2025'!K7+'November 2025'!K7+'December 2025'!K7+'January 2026'!K7+'February 2026'!K7+'March 2026'!K7</f>
        <v>0</v>
      </c>
      <c r="L7" s="39">
        <f>'April 2025'!L7+'May 2025'!L7+'June 2025'!L7+'July 2025'!L7+'August 2025'!L7+'September 2025'!L7+'October 2025'!L7+'November 2025'!L7+'December 2025'!L7+'January 2026'!L7+'February 2026'!L7+'March 2026'!L7</f>
        <v>0</v>
      </c>
      <c r="M7" s="39">
        <f>'April 2025'!M7+'May 2025'!M7+'June 2025'!M7+'July 2025'!M7+'August 2025'!M7+'September 2025'!M7+'October 2025'!M7+'November 2025'!M7+'December 2025'!M7+'January 2026'!M7+'February 2026'!M7+'March 2026'!M7</f>
        <v>0</v>
      </c>
      <c r="N7" s="39">
        <f>'April 2025'!N7+'May 2025'!N7+'June 2025'!N7+'July 2025'!N7+'August 2025'!N7+'September 2025'!N7+'October 2025'!N7+'November 2025'!N7+'December 2025'!N7+'January 2026'!N7+'February 2026'!N7+'March 2026'!N7</f>
        <v>0</v>
      </c>
      <c r="O7" s="39">
        <f>'April 2025'!O7+'May 2025'!O7+'June 2025'!O7+'July 2025'!O7+'August 2025'!O7+'September 2025'!O7+'October 2025'!O7+'November 2025'!O7+'December 2025'!O7+'January 2026'!O7+'February 2026'!O7+'March 2026'!O7</f>
        <v>0</v>
      </c>
      <c r="P7" s="39">
        <f>'April 2025'!P7+'May 2025'!P7+'June 2025'!P7+'July 2025'!P7+'August 2025'!P7+'September 2025'!P7+'October 2025'!P7+'November 2025'!P7+'December 2025'!P7+'January 2026'!P7+'February 2026'!P7+'March 2026'!P7</f>
        <v>0</v>
      </c>
      <c r="Q7" s="42">
        <f t="shared" ref="Q7:Q59" si="0">SUM(D7:P7)</f>
        <v>5532</v>
      </c>
      <c r="R7" s="40">
        <f>'April 2025'!R7+'May 2025'!R7+'June 2025'!R7+'July 2025'!R7+'August 2025'!R7+'September 2025'!R7+'October 2025'!R7+'November 2025'!R7+'December 2025'!R7+'January 2026'!R7+'February 2026'!R7+'March 2026'!R7</f>
        <v>-100</v>
      </c>
      <c r="S7" s="40">
        <f>'April 2025'!S7+'May 2025'!S7+'June 2025'!S7+'July 2025'!S7+'August 2025'!S7+'September 2025'!S7+'October 2025'!S7+'November 2025'!S7+'December 2025'!S7+'January 2026'!S7+'February 2026'!S7+'March 2026'!S7</f>
        <v>0</v>
      </c>
      <c r="T7" s="42">
        <f t="shared" ref="T7:T36" si="1">SUM(Q7:S7)</f>
        <v>5432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f>'April 2025'!D8+'May 2025'!D8+'June 2025'!D8+'July 2025'!D8+'August 2025'!D8+'September 2025'!D8+'October 2025'!D8+'November 2025'!D8+'December 2025'!D8+'January 2026'!D8+'February 2026'!D8+'March 2026'!D8</f>
        <v>5220</v>
      </c>
      <c r="E8" s="39">
        <f>'April 2025'!E8+'May 2025'!E8+'June 2025'!E8+'July 2025'!E8+'August 2025'!E8+'September 2025'!E8+'October 2025'!E8+'November 2025'!E8+'December 2025'!E8+'January 2026'!E8+'February 2026'!E8+'March 2026'!E8</f>
        <v>900</v>
      </c>
      <c r="F8" s="39">
        <f>'April 2025'!F8+'May 2025'!F8+'June 2025'!F8+'July 2025'!F8+'August 2025'!F8+'September 2025'!F8+'October 2025'!F8+'November 2025'!F8+'December 2025'!F8+'January 2026'!F8+'February 2026'!F8+'March 2026'!F8</f>
        <v>0</v>
      </c>
      <c r="G8" s="39">
        <f>'April 2025'!G8+'May 2025'!G8+'June 2025'!G8+'July 2025'!G8+'August 2025'!G8+'September 2025'!G8+'October 2025'!G8+'November 2025'!G8+'December 2025'!G8+'January 2026'!G8+'February 2026'!G8+'March 2026'!G8</f>
        <v>377.1</v>
      </c>
      <c r="H8" s="39">
        <f>'April 2025'!H8+'May 2025'!H8+'June 2025'!H8+'July 2025'!H8+'August 2025'!H8+'September 2025'!H8+'October 2025'!H8+'November 2025'!H8+'December 2025'!H8+'January 2026'!H8+'February 2026'!H8+'March 2026'!H8</f>
        <v>0</v>
      </c>
      <c r="I8" s="39">
        <f>'April 2025'!I8+'May 2025'!I8+'June 2025'!I8+'July 2025'!I8+'August 2025'!I8+'September 2025'!I8+'October 2025'!I8+'November 2025'!I8+'December 2025'!I8+'January 2026'!I8+'February 2026'!I8+'March 2026'!I8</f>
        <v>0</v>
      </c>
      <c r="J8" s="39">
        <f>'April 2025'!J8+'May 2025'!J8+'June 2025'!J8+'July 2025'!J8+'August 2025'!J8+'September 2025'!J8+'October 2025'!J8+'November 2025'!J8+'December 2025'!J8+'January 2026'!J8+'February 2026'!J8+'March 2026'!J8</f>
        <v>0</v>
      </c>
      <c r="K8" s="39">
        <f>'April 2025'!K8+'May 2025'!K8+'June 2025'!K8+'July 2025'!K8+'August 2025'!K8+'September 2025'!K8+'October 2025'!K8+'November 2025'!K8+'December 2025'!K8+'January 2026'!K8+'February 2026'!K8+'March 2026'!K8</f>
        <v>0</v>
      </c>
      <c r="L8" s="39">
        <f>'April 2025'!L8+'May 2025'!L8+'June 2025'!L8+'July 2025'!L8+'August 2025'!L8+'September 2025'!L8+'October 2025'!L8+'November 2025'!L8+'December 2025'!L8+'January 2026'!L8+'February 2026'!L8+'March 2026'!L8</f>
        <v>0</v>
      </c>
      <c r="M8" s="39">
        <f>'April 2025'!M8+'May 2025'!M8+'June 2025'!M8+'July 2025'!M8+'August 2025'!M8+'September 2025'!M8+'October 2025'!M8+'November 2025'!M8+'December 2025'!M8+'January 2026'!M8+'February 2026'!M8+'March 2026'!M8</f>
        <v>0</v>
      </c>
      <c r="N8" s="39">
        <f>'April 2025'!N8+'May 2025'!N8+'June 2025'!N8+'July 2025'!N8+'August 2025'!N8+'September 2025'!N8+'October 2025'!N8+'November 2025'!N8+'December 2025'!N8+'January 2026'!N8+'February 2026'!N8+'March 2026'!N8</f>
        <v>0</v>
      </c>
      <c r="O8" s="39">
        <f>'April 2025'!O8+'May 2025'!O8+'June 2025'!O8+'July 2025'!O8+'August 2025'!O8+'September 2025'!O8+'October 2025'!O8+'November 2025'!O8+'December 2025'!O8+'January 2026'!O8+'February 2026'!O8+'March 2026'!O8</f>
        <v>0</v>
      </c>
      <c r="P8" s="39">
        <f>'April 2025'!P8+'May 2025'!P8+'June 2025'!P8+'July 2025'!P8+'August 2025'!P8+'September 2025'!P8+'October 2025'!P8+'November 2025'!P8+'December 2025'!P8+'January 2026'!P8+'February 2026'!P8+'March 2026'!P8</f>
        <v>0</v>
      </c>
      <c r="Q8" s="42">
        <f t="shared" si="0"/>
        <v>6497.1</v>
      </c>
      <c r="R8" s="40">
        <f>'April 2025'!R8+'May 2025'!R8+'June 2025'!R8+'July 2025'!R8+'August 2025'!R8+'September 2025'!R8+'October 2025'!R8+'November 2025'!R8+'December 2025'!R8+'January 2026'!R8+'February 2026'!R8+'March 2026'!R8</f>
        <v>0</v>
      </c>
      <c r="S8" s="40">
        <f>'April 2025'!S8+'May 2025'!S8+'June 2025'!S8+'July 2025'!S8+'August 2025'!S8+'September 2025'!S8+'October 2025'!S8+'November 2025'!S8+'December 2025'!S8+'January 2026'!S8+'February 2026'!S8+'March 2026'!S8</f>
        <v>0</v>
      </c>
      <c r="T8" s="42">
        <f t="shared" si="1"/>
        <v>6497.1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f>'April 2025'!D9+'May 2025'!D9+'June 2025'!D9+'July 2025'!D9+'August 2025'!D9+'September 2025'!D9+'October 2025'!D9+'November 2025'!D9+'December 2025'!D9+'January 2026'!D9+'February 2026'!D9+'March 2026'!D9</f>
        <v>5220</v>
      </c>
      <c r="E9" s="39">
        <f>'April 2025'!E9+'May 2025'!E9+'June 2025'!E9+'July 2025'!E9+'August 2025'!E9+'September 2025'!E9+'October 2025'!E9+'November 2025'!E9+'December 2025'!E9+'January 2026'!E9+'February 2026'!E9+'March 2026'!E9</f>
        <v>0</v>
      </c>
      <c r="F9" s="39">
        <f>'April 2025'!F9+'May 2025'!F9+'June 2025'!F9+'July 2025'!F9+'August 2025'!F9+'September 2025'!F9+'October 2025'!F9+'November 2025'!F9+'December 2025'!F9+'January 2026'!F9+'February 2026'!F9+'March 2026'!F9</f>
        <v>0</v>
      </c>
      <c r="G9" s="39">
        <f>'April 2025'!G9+'May 2025'!G9+'June 2025'!G9+'July 2025'!G9+'August 2025'!G9+'September 2025'!G9+'October 2025'!G9+'November 2025'!G9+'December 2025'!G9+'January 2026'!G9+'February 2026'!G9+'March 2026'!G9</f>
        <v>0</v>
      </c>
      <c r="H9" s="39">
        <f>'April 2025'!H9+'May 2025'!H9+'June 2025'!H9+'July 2025'!H9+'August 2025'!H9+'September 2025'!H9+'October 2025'!H9+'November 2025'!H9+'December 2025'!H9+'January 2026'!H9+'February 2026'!H9+'March 2026'!H9</f>
        <v>0</v>
      </c>
      <c r="I9" s="39">
        <f>'April 2025'!I9+'May 2025'!I9+'June 2025'!I9+'July 2025'!I9+'August 2025'!I9+'September 2025'!I9+'October 2025'!I9+'November 2025'!I9+'December 2025'!I9+'January 2026'!I9+'February 2026'!I9+'March 2026'!I9</f>
        <v>0</v>
      </c>
      <c r="J9" s="39">
        <f>'April 2025'!J9+'May 2025'!J9+'June 2025'!J9+'July 2025'!J9+'August 2025'!J9+'September 2025'!J9+'October 2025'!J9+'November 2025'!J9+'December 2025'!J9+'January 2026'!J9+'February 2026'!J9+'March 2026'!J9</f>
        <v>0</v>
      </c>
      <c r="K9" s="39">
        <f>'April 2025'!K9+'May 2025'!K9+'June 2025'!K9+'July 2025'!K9+'August 2025'!K9+'September 2025'!K9+'October 2025'!K9+'November 2025'!K9+'December 2025'!K9+'January 2026'!K9+'February 2026'!K9+'March 2026'!K9</f>
        <v>0</v>
      </c>
      <c r="L9" s="39">
        <f>'April 2025'!L9+'May 2025'!L9+'June 2025'!L9+'July 2025'!L9+'August 2025'!L9+'September 2025'!L9+'October 2025'!L9+'November 2025'!L9+'December 2025'!L9+'January 2026'!L9+'February 2026'!L9+'March 2026'!L9</f>
        <v>0</v>
      </c>
      <c r="M9" s="39">
        <f>'April 2025'!M9+'May 2025'!M9+'June 2025'!M9+'July 2025'!M9+'August 2025'!M9+'September 2025'!M9+'October 2025'!M9+'November 2025'!M9+'December 2025'!M9+'January 2026'!M9+'February 2026'!M9+'March 2026'!M9</f>
        <v>0</v>
      </c>
      <c r="N9" s="39">
        <f>'April 2025'!N9+'May 2025'!N9+'June 2025'!N9+'July 2025'!N9+'August 2025'!N9+'September 2025'!N9+'October 2025'!N9+'November 2025'!N9+'December 2025'!N9+'January 2026'!N9+'February 2026'!N9+'March 2026'!N9</f>
        <v>0</v>
      </c>
      <c r="O9" s="39">
        <f>'April 2025'!O9+'May 2025'!O9+'June 2025'!O9+'July 2025'!O9+'August 2025'!O9+'September 2025'!O9+'October 2025'!O9+'November 2025'!O9+'December 2025'!O9+'January 2026'!O9+'February 2026'!O9+'March 2026'!O9</f>
        <v>0</v>
      </c>
      <c r="P9" s="39">
        <f>'April 2025'!P9+'May 2025'!P9+'June 2025'!P9+'July 2025'!P9+'August 2025'!P9+'September 2025'!P9+'October 2025'!P9+'November 2025'!P9+'December 2025'!P9+'January 2026'!P9+'February 2026'!P9+'March 2026'!P9</f>
        <v>0</v>
      </c>
      <c r="Q9" s="42">
        <f t="shared" si="0"/>
        <v>5220</v>
      </c>
      <c r="R9" s="40">
        <f>'April 2025'!R9+'May 2025'!R9+'June 2025'!R9+'July 2025'!R9+'August 2025'!R9+'September 2025'!R9+'October 2025'!R9+'November 2025'!R9+'December 2025'!R9+'January 2026'!R9+'February 2026'!R9+'March 2026'!R9</f>
        <v>-250</v>
      </c>
      <c r="S9" s="40">
        <f>'April 2025'!S9+'May 2025'!S9+'June 2025'!S9+'July 2025'!S9+'August 2025'!S9+'September 2025'!S9+'October 2025'!S9+'November 2025'!S9+'December 2025'!S9+'January 2026'!S9+'February 2026'!S9+'March 2026'!S9</f>
        <v>0</v>
      </c>
      <c r="T9" s="42">
        <f t="shared" si="1"/>
        <v>4970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f>'April 2025'!D10+'May 2025'!D10+'June 2025'!D10+'July 2025'!D10+'August 2025'!D10+'September 2025'!D10+'October 2025'!D10+'November 2025'!D10+'December 2025'!D10+'January 2026'!D10+'February 2026'!D10+'March 2026'!D10</f>
        <v>5220</v>
      </c>
      <c r="E10" s="39">
        <f>'April 2025'!E10+'May 2025'!E10+'June 2025'!E10+'July 2025'!E10+'August 2025'!E10+'September 2025'!E10+'October 2025'!E10+'November 2025'!E10+'December 2025'!E10+'January 2026'!E10+'February 2026'!E10+'March 2026'!E10</f>
        <v>5160</v>
      </c>
      <c r="F10" s="39">
        <f>'April 2025'!F10+'May 2025'!F10+'June 2025'!F10+'July 2025'!F10+'August 2025'!F10+'September 2025'!F10+'October 2025'!F10+'November 2025'!F10+'December 2025'!F10+'January 2026'!F10+'February 2026'!F10+'March 2026'!F10</f>
        <v>0</v>
      </c>
      <c r="G10" s="39">
        <f>'April 2025'!G10+'May 2025'!G10+'June 2025'!G10+'July 2025'!G10+'August 2025'!G10+'September 2025'!G10+'October 2025'!G10+'November 2025'!G10+'December 2025'!G10+'January 2026'!G10+'February 2026'!G10+'March 2026'!G10</f>
        <v>267.29999999999995</v>
      </c>
      <c r="H10" s="39">
        <f>'April 2025'!H10+'May 2025'!H10+'June 2025'!H10+'July 2025'!H10+'August 2025'!H10+'September 2025'!H10+'October 2025'!H10+'November 2025'!H10+'December 2025'!H10+'January 2026'!H10+'February 2026'!H10+'March 2026'!H10</f>
        <v>0</v>
      </c>
      <c r="I10" s="39">
        <f>'April 2025'!I10+'May 2025'!I10+'June 2025'!I10+'July 2025'!I10+'August 2025'!I10+'September 2025'!I10+'October 2025'!I10+'November 2025'!I10+'December 2025'!I10+'January 2026'!I10+'February 2026'!I10+'March 2026'!I10</f>
        <v>0</v>
      </c>
      <c r="J10" s="39">
        <f>'April 2025'!J10+'May 2025'!J10+'June 2025'!J10+'July 2025'!J10+'August 2025'!J10+'September 2025'!J10+'October 2025'!J10+'November 2025'!J10+'December 2025'!J10+'January 2026'!J10+'February 2026'!J10+'March 2026'!J10</f>
        <v>0</v>
      </c>
      <c r="K10" s="39">
        <f>'April 2025'!K10+'May 2025'!K10+'June 2025'!K10+'July 2025'!K10+'August 2025'!K10+'September 2025'!K10+'October 2025'!K10+'November 2025'!K10+'December 2025'!K10+'January 2026'!K10+'February 2026'!K10+'March 2026'!K10</f>
        <v>0</v>
      </c>
      <c r="L10" s="39">
        <f>'April 2025'!L10+'May 2025'!L10+'June 2025'!L10+'July 2025'!L10+'August 2025'!L10+'September 2025'!L10+'October 2025'!L10+'November 2025'!L10+'December 2025'!L10+'January 2026'!L10+'February 2026'!L10+'March 2026'!L10</f>
        <v>0</v>
      </c>
      <c r="M10" s="39">
        <f>'April 2025'!M10+'May 2025'!M10+'June 2025'!M10+'July 2025'!M10+'August 2025'!M10+'September 2025'!M10+'October 2025'!M10+'November 2025'!M10+'December 2025'!M10+'January 2026'!M10+'February 2026'!M10+'March 2026'!M10</f>
        <v>0</v>
      </c>
      <c r="N10" s="39">
        <f>'April 2025'!N10+'May 2025'!N10+'June 2025'!N10+'July 2025'!N10+'August 2025'!N10+'September 2025'!N10+'October 2025'!N10+'November 2025'!N10+'December 2025'!N10+'January 2026'!N10+'February 2026'!N10+'March 2026'!N10</f>
        <v>0</v>
      </c>
      <c r="O10" s="39">
        <f>'April 2025'!O10+'May 2025'!O10+'June 2025'!O10+'July 2025'!O10+'August 2025'!O10+'September 2025'!O10+'October 2025'!O10+'November 2025'!O10+'December 2025'!O10+'January 2026'!O10+'February 2026'!O10+'March 2026'!O10</f>
        <v>0</v>
      </c>
      <c r="P10" s="39">
        <f>'April 2025'!P10+'May 2025'!P10+'June 2025'!P10+'July 2025'!P10+'August 2025'!P10+'September 2025'!P10+'October 2025'!P10+'November 2025'!P10+'December 2025'!P10+'January 2026'!P10+'February 2026'!P10+'March 2026'!P10</f>
        <v>0</v>
      </c>
      <c r="Q10" s="42">
        <f t="shared" si="0"/>
        <v>10647.3</v>
      </c>
      <c r="R10" s="40">
        <f>'April 2025'!R10+'May 2025'!R10+'June 2025'!R10+'July 2025'!R10+'August 2025'!R10+'September 2025'!R10+'October 2025'!R10+'November 2025'!R10+'December 2025'!R10+'January 2026'!R10+'February 2026'!R10+'March 2026'!R10</f>
        <v>-125</v>
      </c>
      <c r="S10" s="40">
        <f>'April 2025'!S10+'May 2025'!S10+'June 2025'!S10+'July 2025'!S10+'August 2025'!S10+'September 2025'!S10+'October 2025'!S10+'November 2025'!S10+'December 2025'!S10+'January 2026'!S10+'February 2026'!S10+'March 2026'!S10</f>
        <v>0</v>
      </c>
      <c r="T10" s="42">
        <f t="shared" si="1"/>
        <v>10522.3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>
        <f>'April 2025'!D11+'May 2025'!D11+'June 2025'!D11+'July 2025'!D11+'August 2025'!D11+'September 2025'!D11+'October 2025'!D11+'November 2025'!D11+'December 2025'!D11+'January 2026'!D11+'February 2026'!D11+'March 2026'!D11</f>
        <v>0</v>
      </c>
      <c r="E11" s="39">
        <f>'April 2025'!E11+'May 2025'!E11+'June 2025'!E11+'July 2025'!E11+'August 2025'!E11+'September 2025'!E11+'October 2025'!E11+'November 2025'!E11+'December 2025'!E11+'January 2026'!E11+'February 2026'!E11+'March 2026'!E11</f>
        <v>0</v>
      </c>
      <c r="F11" s="39">
        <f>'April 2025'!F11+'May 2025'!F11+'June 2025'!F11+'July 2025'!F11+'August 2025'!F11+'September 2025'!F11+'October 2025'!F11+'November 2025'!F11+'December 2025'!F11+'January 2026'!F11+'February 2026'!F11+'March 2026'!F11</f>
        <v>0</v>
      </c>
      <c r="G11" s="39">
        <f>'April 2025'!G11+'May 2025'!G11+'June 2025'!G11+'July 2025'!G11+'August 2025'!G11+'September 2025'!G11+'October 2025'!G11+'November 2025'!G11+'December 2025'!G11+'January 2026'!G11+'February 2026'!G11+'March 2026'!G11</f>
        <v>0</v>
      </c>
      <c r="H11" s="39">
        <f>'April 2025'!H11+'May 2025'!H11+'June 2025'!H11+'July 2025'!H11+'August 2025'!H11+'September 2025'!H11+'October 2025'!H11+'November 2025'!H11+'December 2025'!H11+'January 2026'!H11+'February 2026'!H11+'March 2026'!H11</f>
        <v>0</v>
      </c>
      <c r="I11" s="39">
        <f>'April 2025'!I11+'May 2025'!I11+'June 2025'!I11+'July 2025'!I11+'August 2025'!I11+'September 2025'!I11+'October 2025'!I11+'November 2025'!I11+'December 2025'!I11+'January 2026'!I11+'February 2026'!I11+'March 2026'!I11</f>
        <v>0</v>
      </c>
      <c r="J11" s="39">
        <f>'April 2025'!J11+'May 2025'!J11+'June 2025'!J11+'July 2025'!J11+'August 2025'!J11+'September 2025'!J11+'October 2025'!J11+'November 2025'!J11+'December 2025'!J11+'January 2026'!J11+'February 2026'!J11+'March 2026'!J11</f>
        <v>0</v>
      </c>
      <c r="K11" s="39">
        <f>'April 2025'!K11+'May 2025'!K11+'June 2025'!K11+'July 2025'!K11+'August 2025'!K11+'September 2025'!K11+'October 2025'!K11+'November 2025'!K11+'December 2025'!K11+'January 2026'!K11+'February 2026'!K11+'March 2026'!K11</f>
        <v>0</v>
      </c>
      <c r="L11" s="39">
        <f>'April 2025'!L11+'May 2025'!L11+'June 2025'!L11+'July 2025'!L11+'August 2025'!L11+'September 2025'!L11+'October 2025'!L11+'November 2025'!L11+'December 2025'!L11+'January 2026'!L11+'February 2026'!L11+'March 2026'!L11</f>
        <v>0</v>
      </c>
      <c r="M11" s="39">
        <f>'April 2025'!M11+'May 2025'!M11+'June 2025'!M11+'July 2025'!M11+'August 2025'!M11+'September 2025'!M11+'October 2025'!M11+'November 2025'!M11+'December 2025'!M11+'January 2026'!M11+'February 2026'!M11+'March 2026'!M11</f>
        <v>0</v>
      </c>
      <c r="N11" s="39">
        <f>'April 2025'!N11+'May 2025'!N11+'June 2025'!N11+'July 2025'!N11+'August 2025'!N11+'September 2025'!N11+'October 2025'!N11+'November 2025'!N11+'December 2025'!N11+'January 2026'!N11+'February 2026'!N11+'March 2026'!N11</f>
        <v>0</v>
      </c>
      <c r="O11" s="39">
        <f>'April 2025'!O11+'May 2025'!O11+'June 2025'!O11+'July 2025'!O11+'August 2025'!O11+'September 2025'!O11+'October 2025'!O11+'November 2025'!O11+'December 2025'!O11+'January 2026'!O11+'February 2026'!O11+'March 2026'!O11</f>
        <v>300</v>
      </c>
      <c r="P11" s="39">
        <f>'April 2025'!P11+'May 2025'!P11+'June 2025'!P11+'July 2025'!P11+'August 2025'!P11+'September 2025'!P11+'October 2025'!P11+'November 2025'!P11+'December 2025'!P11+'January 2026'!P11+'February 2026'!P11+'March 2026'!P11</f>
        <v>0</v>
      </c>
      <c r="Q11" s="42">
        <f t="shared" si="0"/>
        <v>300</v>
      </c>
      <c r="R11" s="40">
        <f>'April 2025'!R11+'May 2025'!R11+'June 2025'!R11+'July 2025'!R11+'August 2025'!R11+'September 2025'!R11+'October 2025'!R11+'November 2025'!R11+'December 2025'!R11+'January 2026'!R11+'February 2026'!R11+'March 2026'!R11</f>
        <v>0</v>
      </c>
      <c r="S11" s="40">
        <f>'April 2025'!S11+'May 2025'!S11+'June 2025'!S11+'July 2025'!S11+'August 2025'!S11+'September 2025'!S11+'October 2025'!S11+'November 2025'!S11+'December 2025'!S11+'January 2026'!S11+'February 2026'!S11+'March 2026'!S11</f>
        <v>0</v>
      </c>
      <c r="T11" s="42">
        <f t="shared" si="1"/>
        <v>300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f>'April 2025'!D12+'May 2025'!D12+'June 2025'!D12+'July 2025'!D12+'August 2025'!D12+'September 2025'!D12+'October 2025'!D12+'November 2025'!D12+'December 2025'!D12+'January 2026'!D12+'February 2026'!D12+'March 2026'!D12</f>
        <v>5220</v>
      </c>
      <c r="E12" s="39">
        <f>'April 2025'!E12+'May 2025'!E12+'June 2025'!E12+'July 2025'!E12+'August 2025'!E12+'September 2025'!E12+'October 2025'!E12+'November 2025'!E12+'December 2025'!E12+'January 2026'!E12+'February 2026'!E12+'March 2026'!E12</f>
        <v>0</v>
      </c>
      <c r="F12" s="39">
        <f>'April 2025'!F12+'May 2025'!F12+'June 2025'!F12+'July 2025'!F12+'August 2025'!F12+'September 2025'!F12+'October 2025'!F12+'November 2025'!F12+'December 2025'!F12+'January 2026'!F12+'February 2026'!F12+'March 2026'!F12</f>
        <v>0</v>
      </c>
      <c r="G12" s="39">
        <f>'April 2025'!G12+'May 2025'!G12+'June 2025'!G12+'July 2025'!G12+'August 2025'!G12+'September 2025'!G12+'October 2025'!G12+'November 2025'!G12+'December 2025'!G12+'January 2026'!G12+'February 2026'!G12+'March 2026'!G12</f>
        <v>0</v>
      </c>
      <c r="H12" s="39">
        <f>'April 2025'!H12+'May 2025'!H12+'June 2025'!H12+'July 2025'!H12+'August 2025'!H12+'September 2025'!H12+'October 2025'!H12+'November 2025'!H12+'December 2025'!H12+'January 2026'!H12+'February 2026'!H12+'March 2026'!H12</f>
        <v>0</v>
      </c>
      <c r="I12" s="39">
        <f>'April 2025'!I12+'May 2025'!I12+'June 2025'!I12+'July 2025'!I12+'August 2025'!I12+'September 2025'!I12+'October 2025'!I12+'November 2025'!I12+'December 2025'!I12+'January 2026'!I12+'February 2026'!I12+'March 2026'!I12</f>
        <v>0</v>
      </c>
      <c r="J12" s="39">
        <f>'April 2025'!J12+'May 2025'!J12+'June 2025'!J12+'July 2025'!J12+'August 2025'!J12+'September 2025'!J12+'October 2025'!J12+'November 2025'!J12+'December 2025'!J12+'January 2026'!J12+'February 2026'!J12+'March 2026'!J12</f>
        <v>0</v>
      </c>
      <c r="K12" s="39">
        <f>'April 2025'!K12+'May 2025'!K12+'June 2025'!K12+'July 2025'!K12+'August 2025'!K12+'September 2025'!K12+'October 2025'!K12+'November 2025'!K12+'December 2025'!K12+'January 2026'!K12+'February 2026'!K12+'March 2026'!K12</f>
        <v>0</v>
      </c>
      <c r="L12" s="39">
        <f>'April 2025'!L12+'May 2025'!L12+'June 2025'!L12+'July 2025'!L12+'August 2025'!L12+'September 2025'!L12+'October 2025'!L12+'November 2025'!L12+'December 2025'!L12+'January 2026'!L12+'February 2026'!L12+'March 2026'!L12</f>
        <v>0</v>
      </c>
      <c r="M12" s="39">
        <f>'April 2025'!M12+'May 2025'!M12+'June 2025'!M12+'July 2025'!M12+'August 2025'!M12+'September 2025'!M12+'October 2025'!M12+'November 2025'!M12+'December 2025'!M12+'January 2026'!M12+'February 2026'!M12+'March 2026'!M12</f>
        <v>0</v>
      </c>
      <c r="N12" s="39">
        <f>'April 2025'!N12+'May 2025'!N12+'June 2025'!N12+'July 2025'!N12+'August 2025'!N12+'September 2025'!N12+'October 2025'!N12+'November 2025'!N12+'December 2025'!N12+'January 2026'!N12+'February 2026'!N12+'March 2026'!N12</f>
        <v>0</v>
      </c>
      <c r="O12" s="39">
        <f>'April 2025'!O12+'May 2025'!O12+'June 2025'!O12+'July 2025'!O12+'August 2025'!O12+'September 2025'!O12+'October 2025'!O12+'November 2025'!O12+'December 2025'!O12+'January 2026'!O12+'February 2026'!O12+'March 2026'!O12</f>
        <v>0</v>
      </c>
      <c r="P12" s="39">
        <f>'April 2025'!P12+'May 2025'!P12+'June 2025'!P12+'July 2025'!P12+'August 2025'!P12+'September 2025'!P12+'October 2025'!P12+'November 2025'!P12+'December 2025'!P12+'January 2026'!P12+'February 2026'!P12+'March 2026'!P12</f>
        <v>0</v>
      </c>
      <c r="Q12" s="42">
        <f t="shared" si="0"/>
        <v>5220</v>
      </c>
      <c r="R12" s="40">
        <f>'April 2025'!R12+'May 2025'!R12+'June 2025'!R12+'July 2025'!R12+'August 2025'!R12+'September 2025'!R12+'October 2025'!R12+'November 2025'!R12+'December 2025'!R12+'January 2026'!R12+'February 2026'!R12+'March 2026'!R12</f>
        <v>-250</v>
      </c>
      <c r="S12" s="40">
        <f>'April 2025'!S12+'May 2025'!S12+'June 2025'!S12+'July 2025'!S12+'August 2025'!S12+'September 2025'!S12+'October 2025'!S12+'November 2025'!S12+'December 2025'!S12+'January 2026'!S12+'February 2026'!S12+'March 2026'!S12</f>
        <v>0</v>
      </c>
      <c r="T12" s="42">
        <f t="shared" si="1"/>
        <v>4970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>
        <f>'April 2025'!D13+'May 2025'!D13+'June 2025'!D13+'July 2025'!D13+'August 2025'!D13+'September 2025'!D13+'October 2025'!D13+'November 2025'!D13+'December 2025'!D13+'January 2026'!D13+'February 2026'!D13+'March 2026'!D13</f>
        <v>0</v>
      </c>
      <c r="E13" s="39">
        <f>'April 2025'!E13+'May 2025'!E13+'June 2025'!E13+'July 2025'!E13+'August 2025'!E13+'September 2025'!E13+'October 2025'!E13+'November 2025'!E13+'December 2025'!E13+'January 2026'!E13+'February 2026'!E13+'March 2026'!E13</f>
        <v>0</v>
      </c>
      <c r="F13" s="39">
        <f>'April 2025'!F13+'May 2025'!F13+'June 2025'!F13+'July 2025'!F13+'August 2025'!F13+'September 2025'!F13+'October 2025'!F13+'November 2025'!F13+'December 2025'!F13+'January 2026'!F13+'February 2026'!F13+'March 2026'!F13</f>
        <v>0</v>
      </c>
      <c r="G13" s="39">
        <f>'April 2025'!G13+'May 2025'!G13+'June 2025'!G13+'July 2025'!G13+'August 2025'!G13+'September 2025'!G13+'October 2025'!G13+'November 2025'!G13+'December 2025'!G13+'January 2026'!G13+'February 2026'!G13+'March 2026'!G13</f>
        <v>0</v>
      </c>
      <c r="H13" s="39">
        <f>'April 2025'!H13+'May 2025'!H13+'June 2025'!H13+'July 2025'!H13+'August 2025'!H13+'September 2025'!H13+'October 2025'!H13+'November 2025'!H13+'December 2025'!H13+'January 2026'!H13+'February 2026'!H13+'March 2026'!H13</f>
        <v>0</v>
      </c>
      <c r="I13" s="39">
        <f>'April 2025'!I13+'May 2025'!I13+'June 2025'!I13+'July 2025'!I13+'August 2025'!I13+'September 2025'!I13+'October 2025'!I13+'November 2025'!I13+'December 2025'!I13+'January 2026'!I13+'February 2026'!I13+'March 2026'!I13</f>
        <v>0</v>
      </c>
      <c r="J13" s="39">
        <f>'April 2025'!J13+'May 2025'!J13+'June 2025'!J13+'July 2025'!J13+'August 2025'!J13+'September 2025'!J13+'October 2025'!J13+'November 2025'!J13+'December 2025'!J13+'January 2026'!J13+'February 2026'!J13+'March 2026'!J13</f>
        <v>0</v>
      </c>
      <c r="K13" s="39">
        <f>'April 2025'!K13+'May 2025'!K13+'June 2025'!K13+'July 2025'!K13+'August 2025'!K13+'September 2025'!K13+'October 2025'!K13+'November 2025'!K13+'December 2025'!K13+'January 2026'!K13+'February 2026'!K13+'March 2026'!K13</f>
        <v>0</v>
      </c>
      <c r="L13" s="39">
        <f>'April 2025'!L13+'May 2025'!L13+'June 2025'!L13+'July 2025'!L13+'August 2025'!L13+'September 2025'!L13+'October 2025'!L13+'November 2025'!L13+'December 2025'!L13+'January 2026'!L13+'February 2026'!L13+'March 2026'!L13</f>
        <v>0</v>
      </c>
      <c r="M13" s="39">
        <f>'April 2025'!M13+'May 2025'!M13+'June 2025'!M13+'July 2025'!M13+'August 2025'!M13+'September 2025'!M13+'October 2025'!M13+'November 2025'!M13+'December 2025'!M13+'January 2026'!M13+'February 2026'!M13+'March 2026'!M13</f>
        <v>0</v>
      </c>
      <c r="N13" s="39">
        <f>'April 2025'!N13+'May 2025'!N13+'June 2025'!N13+'July 2025'!N13+'August 2025'!N13+'September 2025'!N13+'October 2025'!N13+'November 2025'!N13+'December 2025'!N13+'January 2026'!N13+'February 2026'!N13+'March 2026'!N13</f>
        <v>0</v>
      </c>
      <c r="O13" s="39">
        <f>'April 2025'!O13+'May 2025'!O13+'June 2025'!O13+'July 2025'!O13+'August 2025'!O13+'September 2025'!O13+'October 2025'!O13+'November 2025'!O13+'December 2025'!O13+'January 2026'!O13+'February 2026'!O13+'March 2026'!O13</f>
        <v>300</v>
      </c>
      <c r="P13" s="39">
        <f>'April 2025'!P13+'May 2025'!P13+'June 2025'!P13+'July 2025'!P13+'August 2025'!P13+'September 2025'!P13+'October 2025'!P13+'November 2025'!P13+'December 2025'!P13+'January 2026'!P13+'February 2026'!P13+'March 2026'!P13</f>
        <v>0</v>
      </c>
      <c r="Q13" s="42">
        <f t="shared" si="0"/>
        <v>300</v>
      </c>
      <c r="R13" s="40">
        <f>'April 2025'!R13+'May 2025'!R13+'June 2025'!R13+'July 2025'!R13+'August 2025'!R13+'September 2025'!R13+'October 2025'!R13+'November 2025'!R13+'December 2025'!R13+'January 2026'!R13+'February 2026'!R13+'March 2026'!R13</f>
        <v>0</v>
      </c>
      <c r="S13" s="40">
        <f>'April 2025'!S13+'May 2025'!S13+'June 2025'!S13+'July 2025'!S13+'August 2025'!S13+'September 2025'!S13+'October 2025'!S13+'November 2025'!S13+'December 2025'!S13+'January 2026'!S13+'February 2026'!S13+'March 2026'!S13</f>
        <v>0</v>
      </c>
      <c r="T13" s="42">
        <f t="shared" si="1"/>
        <v>300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>
        <f>'April 2025'!D14+'May 2025'!D14+'June 2025'!D14+'July 2025'!D14+'August 2025'!D14+'September 2025'!D14+'October 2025'!D14+'November 2025'!D14+'December 2025'!D14+'January 2026'!D14+'February 2026'!D14+'March 2026'!D14</f>
        <v>0</v>
      </c>
      <c r="E14" s="39">
        <f>'April 2025'!E14+'May 2025'!E14+'June 2025'!E14+'July 2025'!E14+'August 2025'!E14+'September 2025'!E14+'October 2025'!E14+'November 2025'!E14+'December 2025'!E14+'January 2026'!E14+'February 2026'!E14+'March 2026'!E14</f>
        <v>0</v>
      </c>
      <c r="F14" s="39">
        <f>'April 2025'!F14+'May 2025'!F14+'June 2025'!F14+'July 2025'!F14+'August 2025'!F14+'September 2025'!F14+'October 2025'!F14+'November 2025'!F14+'December 2025'!F14+'January 2026'!F14+'February 2026'!F14+'March 2026'!F14</f>
        <v>0</v>
      </c>
      <c r="G14" s="39">
        <f>'April 2025'!G14+'May 2025'!G14+'June 2025'!G14+'July 2025'!G14+'August 2025'!G14+'September 2025'!G14+'October 2025'!G14+'November 2025'!G14+'December 2025'!G14+'January 2026'!G14+'February 2026'!G14+'March 2026'!G14</f>
        <v>0</v>
      </c>
      <c r="H14" s="39">
        <f>'April 2025'!H14+'May 2025'!H14+'June 2025'!H14+'July 2025'!H14+'August 2025'!H14+'September 2025'!H14+'October 2025'!H14+'November 2025'!H14+'December 2025'!H14+'January 2026'!H14+'February 2026'!H14+'March 2026'!H14</f>
        <v>0</v>
      </c>
      <c r="I14" s="39">
        <f>'April 2025'!I14+'May 2025'!I14+'June 2025'!I14+'July 2025'!I14+'August 2025'!I14+'September 2025'!I14+'October 2025'!I14+'November 2025'!I14+'December 2025'!I14+'January 2026'!I14+'February 2026'!I14+'March 2026'!I14</f>
        <v>0</v>
      </c>
      <c r="J14" s="39">
        <f>'April 2025'!J14+'May 2025'!J14+'June 2025'!J14+'July 2025'!J14+'August 2025'!J14+'September 2025'!J14+'October 2025'!J14+'November 2025'!J14+'December 2025'!J14+'January 2026'!J14+'February 2026'!J14+'March 2026'!J14</f>
        <v>0</v>
      </c>
      <c r="K14" s="39">
        <f>'April 2025'!K14+'May 2025'!K14+'June 2025'!K14+'July 2025'!K14+'August 2025'!K14+'September 2025'!K14+'October 2025'!K14+'November 2025'!K14+'December 2025'!K14+'January 2026'!K14+'February 2026'!K14+'March 2026'!K14</f>
        <v>0</v>
      </c>
      <c r="L14" s="39">
        <f>'April 2025'!L14+'May 2025'!L14+'June 2025'!L14+'July 2025'!L14+'August 2025'!L14+'September 2025'!L14+'October 2025'!L14+'November 2025'!L14+'December 2025'!L14+'January 2026'!L14+'February 2026'!L14+'March 2026'!L14</f>
        <v>0</v>
      </c>
      <c r="M14" s="39">
        <f>'April 2025'!M14+'May 2025'!M14+'June 2025'!M14+'July 2025'!M14+'August 2025'!M14+'September 2025'!M14+'October 2025'!M14+'November 2025'!M14+'December 2025'!M14+'January 2026'!M14+'February 2026'!M14+'March 2026'!M14</f>
        <v>900</v>
      </c>
      <c r="N14" s="39">
        <f>'April 2025'!N14+'May 2025'!N14+'June 2025'!N14+'July 2025'!N14+'August 2025'!N14+'September 2025'!N14+'October 2025'!N14+'November 2025'!N14+'December 2025'!N14+'January 2026'!N14+'February 2026'!N14+'March 2026'!N14</f>
        <v>0</v>
      </c>
      <c r="O14" s="39">
        <f>'April 2025'!O14+'May 2025'!O14+'June 2025'!O14+'July 2025'!O14+'August 2025'!O14+'September 2025'!O14+'October 2025'!O14+'November 2025'!O14+'December 2025'!O14+'January 2026'!O14+'February 2026'!O14+'March 2026'!O14</f>
        <v>0</v>
      </c>
      <c r="P14" s="39">
        <f>'April 2025'!P14+'May 2025'!P14+'June 2025'!P14+'July 2025'!P14+'August 2025'!P14+'September 2025'!P14+'October 2025'!P14+'November 2025'!P14+'December 2025'!P14+'January 2026'!P14+'February 2026'!P14+'March 2026'!P14</f>
        <v>0</v>
      </c>
      <c r="Q14" s="42">
        <f t="shared" si="0"/>
        <v>900</v>
      </c>
      <c r="R14" s="40">
        <f>'April 2025'!R14+'May 2025'!R14+'June 2025'!R14+'July 2025'!R14+'August 2025'!R14+'September 2025'!R14+'October 2025'!R14+'November 2025'!R14+'December 2025'!R14+'January 2026'!R14+'February 2026'!R14+'March 2026'!R14</f>
        <v>0</v>
      </c>
      <c r="S14" s="40">
        <f>'April 2025'!S14+'May 2025'!S14+'June 2025'!S14+'July 2025'!S14+'August 2025'!S14+'September 2025'!S14+'October 2025'!S14+'November 2025'!S14+'December 2025'!S14+'January 2026'!S14+'February 2026'!S14+'March 2026'!S14</f>
        <v>0</v>
      </c>
      <c r="T14" s="42">
        <f t="shared" si="1"/>
        <v>900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>
        <f>'April 2025'!D15+'May 2025'!D15+'June 2025'!D15+'July 2025'!D15+'August 2025'!D15+'September 2025'!D15+'October 2025'!D15+'November 2025'!D15+'December 2025'!D15+'January 2026'!D15+'February 2026'!D15+'March 2026'!D15</f>
        <v>0</v>
      </c>
      <c r="E15" s="39">
        <f>'April 2025'!E15+'May 2025'!E15+'June 2025'!E15+'July 2025'!E15+'August 2025'!E15+'September 2025'!E15+'October 2025'!E15+'November 2025'!E15+'December 2025'!E15+'January 2026'!E15+'February 2026'!E15+'March 2026'!E15</f>
        <v>0</v>
      </c>
      <c r="F15" s="39">
        <f>'April 2025'!F15+'May 2025'!F15+'June 2025'!F15+'July 2025'!F15+'August 2025'!F15+'September 2025'!F15+'October 2025'!F15+'November 2025'!F15+'December 2025'!F15+'January 2026'!F15+'February 2026'!F15+'March 2026'!F15</f>
        <v>0</v>
      </c>
      <c r="G15" s="39">
        <f>'April 2025'!G15+'May 2025'!G15+'June 2025'!G15+'July 2025'!G15+'August 2025'!G15+'September 2025'!G15+'October 2025'!G15+'November 2025'!G15+'December 2025'!G15+'January 2026'!G15+'February 2026'!G15+'March 2026'!G15</f>
        <v>0</v>
      </c>
      <c r="H15" s="39">
        <f>'April 2025'!H15+'May 2025'!H15+'June 2025'!H15+'July 2025'!H15+'August 2025'!H15+'September 2025'!H15+'October 2025'!H15+'November 2025'!H15+'December 2025'!H15+'January 2026'!H15+'February 2026'!H15+'March 2026'!H15</f>
        <v>0</v>
      </c>
      <c r="I15" s="39">
        <f>'April 2025'!I15+'May 2025'!I15+'June 2025'!I15+'July 2025'!I15+'August 2025'!I15+'September 2025'!I15+'October 2025'!I15+'November 2025'!I15+'December 2025'!I15+'January 2026'!I15+'February 2026'!I15+'March 2026'!I15</f>
        <v>0</v>
      </c>
      <c r="J15" s="39">
        <f>'April 2025'!J15+'May 2025'!J15+'June 2025'!J15+'July 2025'!J15+'August 2025'!J15+'September 2025'!J15+'October 2025'!J15+'November 2025'!J15+'December 2025'!J15+'January 2026'!J15+'February 2026'!J15+'March 2026'!J15</f>
        <v>0</v>
      </c>
      <c r="K15" s="39">
        <f>'April 2025'!K15+'May 2025'!K15+'June 2025'!K15+'July 2025'!K15+'August 2025'!K15+'September 2025'!K15+'October 2025'!K15+'November 2025'!K15+'December 2025'!K15+'January 2026'!K15+'February 2026'!K15+'March 2026'!K15</f>
        <v>0</v>
      </c>
      <c r="L15" s="39">
        <f>'April 2025'!L15+'May 2025'!L15+'June 2025'!L15+'July 2025'!L15+'August 2025'!L15+'September 2025'!L15+'October 2025'!L15+'November 2025'!L15+'December 2025'!L15+'January 2026'!L15+'February 2026'!L15+'March 2026'!L15</f>
        <v>0</v>
      </c>
      <c r="M15" s="39">
        <f>'April 2025'!M15+'May 2025'!M15+'June 2025'!M15+'July 2025'!M15+'August 2025'!M15+'September 2025'!M15+'October 2025'!M15+'November 2025'!M15+'December 2025'!M15+'January 2026'!M15+'February 2026'!M15+'March 2026'!M15</f>
        <v>0</v>
      </c>
      <c r="N15" s="39">
        <f>'April 2025'!N15+'May 2025'!N15+'June 2025'!N15+'July 2025'!N15+'August 2025'!N15+'September 2025'!N15+'October 2025'!N15+'November 2025'!N15+'December 2025'!N15+'January 2026'!N15+'February 2026'!N15+'March 2026'!N15</f>
        <v>0</v>
      </c>
      <c r="O15" s="39">
        <f>'April 2025'!O15+'May 2025'!O15+'June 2025'!O15+'July 2025'!O15+'August 2025'!O15+'September 2025'!O15+'October 2025'!O15+'November 2025'!O15+'December 2025'!O15+'January 2026'!O15+'February 2026'!O15+'March 2026'!O15</f>
        <v>300</v>
      </c>
      <c r="P15" s="39">
        <f>'April 2025'!P15+'May 2025'!P15+'June 2025'!P15+'July 2025'!P15+'August 2025'!P15+'September 2025'!P15+'October 2025'!P15+'November 2025'!P15+'December 2025'!P15+'January 2026'!P15+'February 2026'!P15+'March 2026'!P15</f>
        <v>0</v>
      </c>
      <c r="Q15" s="42">
        <f t="shared" si="0"/>
        <v>300</v>
      </c>
      <c r="R15" s="40">
        <f>'April 2025'!R15+'May 2025'!R15+'June 2025'!R15+'July 2025'!R15+'August 2025'!R15+'September 2025'!R15+'October 2025'!R15+'November 2025'!R15+'December 2025'!R15+'January 2026'!R15+'February 2026'!R15+'March 2026'!R15</f>
        <v>0</v>
      </c>
      <c r="S15" s="40">
        <f>'April 2025'!S15+'May 2025'!S15+'June 2025'!S15+'July 2025'!S15+'August 2025'!S15+'September 2025'!S15+'October 2025'!S15+'November 2025'!S15+'December 2025'!S15+'January 2026'!S15+'February 2026'!S15+'March 2026'!S15</f>
        <v>0</v>
      </c>
      <c r="T15" s="42">
        <f t="shared" si="1"/>
        <v>300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f>'April 2025'!D16+'May 2025'!D16+'June 2025'!D16+'July 2025'!D16+'August 2025'!D16+'September 2025'!D16+'October 2025'!D16+'November 2025'!D16+'December 2025'!D16+'January 2026'!D16+'February 2026'!D16+'March 2026'!D16</f>
        <v>5220</v>
      </c>
      <c r="E16" s="39">
        <f>'April 2025'!E16+'May 2025'!E16+'June 2025'!E16+'July 2025'!E16+'August 2025'!E16+'September 2025'!E16+'October 2025'!E16+'November 2025'!E16+'December 2025'!E16+'January 2026'!E16+'February 2026'!E16+'March 2026'!E16</f>
        <v>0</v>
      </c>
      <c r="F16" s="39">
        <f>'April 2025'!F16+'May 2025'!F16+'June 2025'!F16+'July 2025'!F16+'August 2025'!F16+'September 2025'!F16+'October 2025'!F16+'November 2025'!F16+'December 2025'!F16+'January 2026'!F16+'February 2026'!F16+'March 2026'!F16</f>
        <v>0</v>
      </c>
      <c r="G16" s="39">
        <f>'April 2025'!G16+'May 2025'!G16+'June 2025'!G16+'July 2025'!G16+'August 2025'!G16+'September 2025'!G16+'October 2025'!G16+'November 2025'!G16+'December 2025'!G16+'January 2026'!G16+'February 2026'!G16+'March 2026'!G16</f>
        <v>0</v>
      </c>
      <c r="H16" s="39">
        <f>'April 2025'!H16+'May 2025'!H16+'June 2025'!H16+'July 2025'!H16+'August 2025'!H16+'September 2025'!H16+'October 2025'!H16+'November 2025'!H16+'December 2025'!H16+'January 2026'!H16+'February 2026'!H16+'March 2026'!H16</f>
        <v>0</v>
      </c>
      <c r="I16" s="39">
        <f>'April 2025'!I16+'May 2025'!I16+'June 2025'!I16+'July 2025'!I16+'August 2025'!I16+'September 2025'!I16+'October 2025'!I16+'November 2025'!I16+'December 2025'!I16+'January 2026'!I16+'February 2026'!I16+'March 2026'!I16</f>
        <v>0</v>
      </c>
      <c r="J16" s="39">
        <f>'April 2025'!J16+'May 2025'!J16+'June 2025'!J16+'July 2025'!J16+'August 2025'!J16+'September 2025'!J16+'October 2025'!J16+'November 2025'!J16+'December 2025'!J16+'January 2026'!J16+'February 2026'!J16+'March 2026'!J16</f>
        <v>0</v>
      </c>
      <c r="K16" s="39">
        <f>'April 2025'!K16+'May 2025'!K16+'June 2025'!K16+'July 2025'!K16+'August 2025'!K16+'September 2025'!K16+'October 2025'!K16+'November 2025'!K16+'December 2025'!K16+'January 2026'!K16+'February 2026'!K16+'March 2026'!K16</f>
        <v>0</v>
      </c>
      <c r="L16" s="39">
        <f>'April 2025'!L16+'May 2025'!L16+'June 2025'!L16+'July 2025'!L16+'August 2025'!L16+'September 2025'!L16+'October 2025'!L16+'November 2025'!L16+'December 2025'!L16+'January 2026'!L16+'February 2026'!L16+'March 2026'!L16</f>
        <v>0</v>
      </c>
      <c r="M16" s="39">
        <f>'April 2025'!M16+'May 2025'!M16+'June 2025'!M16+'July 2025'!M16+'August 2025'!M16+'September 2025'!M16+'October 2025'!M16+'November 2025'!M16+'December 2025'!M16+'January 2026'!M16+'February 2026'!M16+'March 2026'!M16</f>
        <v>0</v>
      </c>
      <c r="N16" s="39">
        <f>'April 2025'!N16+'May 2025'!N16+'June 2025'!N16+'July 2025'!N16+'August 2025'!N16+'September 2025'!N16+'October 2025'!N16+'November 2025'!N16+'December 2025'!N16+'January 2026'!N16+'February 2026'!N16+'March 2026'!N16</f>
        <v>0</v>
      </c>
      <c r="O16" s="39">
        <f>'April 2025'!O16+'May 2025'!O16+'June 2025'!O16+'July 2025'!O16+'August 2025'!O16+'September 2025'!O16+'October 2025'!O16+'November 2025'!O16+'December 2025'!O16+'January 2026'!O16+'February 2026'!O16+'March 2026'!O16</f>
        <v>0</v>
      </c>
      <c r="P16" s="39">
        <f>'April 2025'!P16+'May 2025'!P16+'June 2025'!P16+'July 2025'!P16+'August 2025'!P16+'September 2025'!P16+'October 2025'!P16+'November 2025'!P16+'December 2025'!P16+'January 2026'!P16+'February 2026'!P16+'March 2026'!P16</f>
        <v>0</v>
      </c>
      <c r="Q16" s="42">
        <f t="shared" si="0"/>
        <v>5220</v>
      </c>
      <c r="R16" s="40">
        <f>'April 2025'!R16+'May 2025'!R16+'June 2025'!R16+'July 2025'!R16+'August 2025'!R16+'September 2025'!R16+'October 2025'!R16+'November 2025'!R16+'December 2025'!R16+'January 2026'!R16+'February 2026'!R16+'March 2026'!R16</f>
        <v>-250</v>
      </c>
      <c r="S16" s="40">
        <f>'April 2025'!S16+'May 2025'!S16+'June 2025'!S16+'July 2025'!S16+'August 2025'!S16+'September 2025'!S16+'October 2025'!S16+'November 2025'!S16+'December 2025'!S16+'January 2026'!S16+'February 2026'!S16+'March 2026'!S16</f>
        <v>0</v>
      </c>
      <c r="T16" s="42">
        <f t="shared" si="1"/>
        <v>4970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f>'April 2025'!D17+'May 2025'!D17+'June 2025'!D17+'July 2025'!D17+'August 2025'!D17+'September 2025'!D17+'October 2025'!D17+'November 2025'!D17+'December 2025'!D17+'January 2026'!D17+'February 2026'!D17+'March 2026'!D17</f>
        <v>5220</v>
      </c>
      <c r="E17" s="39">
        <f>'April 2025'!E17+'May 2025'!E17+'June 2025'!E17+'July 2025'!E17+'August 2025'!E17+'September 2025'!E17+'October 2025'!E17+'November 2025'!E17+'December 2025'!E17+'January 2026'!E17+'February 2026'!E17+'March 2026'!E17</f>
        <v>0</v>
      </c>
      <c r="F17" s="39">
        <f>'April 2025'!F17+'May 2025'!F17+'June 2025'!F17+'July 2025'!F17+'August 2025'!F17+'September 2025'!F17+'October 2025'!F17+'November 2025'!F17+'December 2025'!F17+'January 2026'!F17+'February 2026'!F17+'March 2026'!F17</f>
        <v>0</v>
      </c>
      <c r="G17" s="39">
        <f>'April 2025'!G17+'May 2025'!G17+'June 2025'!G17+'July 2025'!G17+'August 2025'!G17+'September 2025'!G17+'October 2025'!G17+'November 2025'!G17+'December 2025'!G17+'January 2026'!G17+'February 2026'!G17+'March 2026'!G17</f>
        <v>429.75</v>
      </c>
      <c r="H17" s="39">
        <f>'April 2025'!H17+'May 2025'!H17+'June 2025'!H17+'July 2025'!H17+'August 2025'!H17+'September 2025'!H17+'October 2025'!H17+'November 2025'!H17+'December 2025'!H17+'January 2026'!H17+'February 2026'!H17+'March 2026'!H17</f>
        <v>0</v>
      </c>
      <c r="I17" s="39">
        <f>'April 2025'!I17+'May 2025'!I17+'June 2025'!I17+'July 2025'!I17+'August 2025'!I17+'September 2025'!I17+'October 2025'!I17+'November 2025'!I17+'December 2025'!I17+'January 2026'!I17+'February 2026'!I17+'March 2026'!I17</f>
        <v>0</v>
      </c>
      <c r="J17" s="39">
        <f>'April 2025'!J17+'May 2025'!J17+'June 2025'!J17+'July 2025'!J17+'August 2025'!J17+'September 2025'!J17+'October 2025'!J17+'November 2025'!J17+'December 2025'!J17+'January 2026'!J17+'February 2026'!J17+'March 2026'!J17</f>
        <v>0</v>
      </c>
      <c r="K17" s="39">
        <f>'April 2025'!K17+'May 2025'!K17+'June 2025'!K17+'July 2025'!K17+'August 2025'!K17+'September 2025'!K17+'October 2025'!K17+'November 2025'!K17+'December 2025'!K17+'January 2026'!K17+'February 2026'!K17+'March 2026'!K17</f>
        <v>0</v>
      </c>
      <c r="L17" s="39">
        <f>'April 2025'!L17+'May 2025'!L17+'June 2025'!L17+'July 2025'!L17+'August 2025'!L17+'September 2025'!L17+'October 2025'!L17+'November 2025'!L17+'December 2025'!L17+'January 2026'!L17+'February 2026'!L17+'March 2026'!L17</f>
        <v>0</v>
      </c>
      <c r="M17" s="39">
        <f>'April 2025'!M17+'May 2025'!M17+'June 2025'!M17+'July 2025'!M17+'August 2025'!M17+'September 2025'!M17+'October 2025'!M17+'November 2025'!M17+'December 2025'!M17+'January 2026'!M17+'February 2026'!M17+'March 2026'!M17</f>
        <v>0</v>
      </c>
      <c r="N17" s="39">
        <f>'April 2025'!N17+'May 2025'!N17+'June 2025'!N17+'July 2025'!N17+'August 2025'!N17+'September 2025'!N17+'October 2025'!N17+'November 2025'!N17+'December 2025'!N17+'January 2026'!N17+'February 2026'!N17+'March 2026'!N17</f>
        <v>0</v>
      </c>
      <c r="O17" s="39">
        <f>'April 2025'!O17+'May 2025'!O17+'June 2025'!O17+'July 2025'!O17+'August 2025'!O17+'September 2025'!O17+'October 2025'!O17+'November 2025'!O17+'December 2025'!O17+'January 2026'!O17+'February 2026'!O17+'March 2026'!O17</f>
        <v>0</v>
      </c>
      <c r="P17" s="39">
        <f>'April 2025'!P17+'May 2025'!P17+'June 2025'!P17+'July 2025'!P17+'August 2025'!P17+'September 2025'!P17+'October 2025'!P17+'November 2025'!P17+'December 2025'!P17+'January 2026'!P17+'February 2026'!P17+'March 2026'!P17</f>
        <v>0</v>
      </c>
      <c r="Q17" s="42">
        <f t="shared" si="0"/>
        <v>5649.75</v>
      </c>
      <c r="R17" s="40">
        <f>'April 2025'!R17+'May 2025'!R17+'June 2025'!R17+'July 2025'!R17+'August 2025'!R17+'September 2025'!R17+'October 2025'!R17+'November 2025'!R17+'December 2025'!R17+'January 2026'!R17+'February 2026'!R17+'March 2026'!R17</f>
        <v>0</v>
      </c>
      <c r="S17" s="40">
        <f>'April 2025'!S17+'May 2025'!S17+'June 2025'!S17+'July 2025'!S17+'August 2025'!S17+'September 2025'!S17+'October 2025'!S17+'November 2025'!S17+'December 2025'!S17+'January 2026'!S17+'February 2026'!S17+'March 2026'!S17</f>
        <v>0</v>
      </c>
      <c r="T17" s="42">
        <f t="shared" si="1"/>
        <v>5649.75</v>
      </c>
    </row>
    <row r="18" spans="1:20" ht="12.6" customHeight="1" x14ac:dyDescent="0.3">
      <c r="A18" s="24">
        <v>100654</v>
      </c>
      <c r="B18" s="24" t="s">
        <v>55</v>
      </c>
      <c r="C18" s="48" t="s">
        <v>56</v>
      </c>
      <c r="D18" s="39">
        <f>'April 2025'!D18+'May 2025'!D18+'June 2025'!D18+'July 2025'!D18+'August 2025'!D18+'September 2025'!D18+'October 2025'!D18+'November 2025'!D18+'December 2025'!D18+'January 2026'!D18+'February 2026'!D18+'March 2026'!D18</f>
        <v>5220</v>
      </c>
      <c r="E18" s="39">
        <f>'April 2025'!E18+'May 2025'!E18+'June 2025'!E18+'July 2025'!E18+'August 2025'!E18+'September 2025'!E18+'October 2025'!E18+'November 2025'!E18+'December 2025'!E18+'January 2026'!E18+'February 2026'!E18+'March 2026'!E18</f>
        <v>7740</v>
      </c>
      <c r="F18" s="39">
        <f>'April 2025'!F18+'May 2025'!F18+'June 2025'!F18+'July 2025'!F18+'August 2025'!F18+'September 2025'!F18+'October 2025'!F18+'November 2025'!F18+'December 2025'!F18+'January 2026'!F18+'February 2026'!F18+'March 2026'!F18</f>
        <v>0</v>
      </c>
      <c r="G18" s="39">
        <f>'April 2025'!G18+'May 2025'!G18+'June 2025'!G18+'July 2025'!G18+'August 2025'!G18+'September 2025'!G18+'October 2025'!G18+'November 2025'!G18+'December 2025'!G18+'January 2026'!G18+'February 2026'!G18+'March 2026'!G18</f>
        <v>375.3</v>
      </c>
      <c r="H18" s="39">
        <f>'April 2025'!H18+'May 2025'!H18+'June 2025'!H18+'July 2025'!H18+'August 2025'!H18+'September 2025'!H18+'October 2025'!H18+'November 2025'!H18+'December 2025'!H18+'January 2026'!H18+'February 2026'!H18+'March 2026'!H18</f>
        <v>0</v>
      </c>
      <c r="I18" s="39">
        <f>'April 2025'!I18+'May 2025'!I18+'June 2025'!I18+'July 2025'!I18+'August 2025'!I18+'September 2025'!I18+'October 2025'!I18+'November 2025'!I18+'December 2025'!I18+'January 2026'!I18+'February 2026'!I18+'March 2026'!I18</f>
        <v>1.3</v>
      </c>
      <c r="J18" s="39">
        <f>'April 2025'!J18+'May 2025'!J18+'June 2025'!J18+'July 2025'!J18+'August 2025'!J18+'September 2025'!J18+'October 2025'!J18+'November 2025'!J18+'December 2025'!J18+'January 2026'!J18+'February 2026'!J18+'March 2026'!J18</f>
        <v>0</v>
      </c>
      <c r="K18" s="39">
        <f>'April 2025'!K18+'May 2025'!K18+'June 2025'!K18+'July 2025'!K18+'August 2025'!K18+'September 2025'!K18+'October 2025'!K18+'November 2025'!K18+'December 2025'!K18+'January 2026'!K18+'February 2026'!K18+'March 2026'!K18</f>
        <v>0</v>
      </c>
      <c r="L18" s="39">
        <f>'April 2025'!L18+'May 2025'!L18+'June 2025'!L18+'July 2025'!L18+'August 2025'!L18+'September 2025'!L18+'October 2025'!L18+'November 2025'!L18+'December 2025'!L18+'January 2026'!L18+'February 2026'!L18+'March 2026'!L18</f>
        <v>0</v>
      </c>
      <c r="M18" s="39">
        <f>'April 2025'!M18+'May 2025'!M18+'June 2025'!M18+'July 2025'!M18+'August 2025'!M18+'September 2025'!M18+'October 2025'!M18+'November 2025'!M18+'December 2025'!M18+'January 2026'!M18+'February 2026'!M18+'March 2026'!M18</f>
        <v>0</v>
      </c>
      <c r="N18" s="39">
        <f>'April 2025'!N18+'May 2025'!N18+'June 2025'!N18+'July 2025'!N18+'August 2025'!N18+'September 2025'!N18+'October 2025'!N18+'November 2025'!N18+'December 2025'!N18+'January 2026'!N18+'February 2026'!N18+'March 2026'!N18</f>
        <v>0</v>
      </c>
      <c r="O18" s="39">
        <f>'April 2025'!O18+'May 2025'!O18+'June 2025'!O18+'July 2025'!O18+'August 2025'!O18+'September 2025'!O18+'October 2025'!O18+'November 2025'!O18+'December 2025'!O18+'January 2026'!O18+'February 2026'!O18+'March 2026'!O18</f>
        <v>0</v>
      </c>
      <c r="P18" s="39">
        <f>'April 2025'!P18+'May 2025'!P18+'June 2025'!P18+'July 2025'!P18+'August 2025'!P18+'September 2025'!P18+'October 2025'!P18+'November 2025'!P18+'December 2025'!P18+'January 2026'!P18+'February 2026'!P18+'March 2026'!P18</f>
        <v>0</v>
      </c>
      <c r="Q18" s="42">
        <f t="shared" si="0"/>
        <v>13336.599999999999</v>
      </c>
      <c r="R18" s="40">
        <f>'April 2025'!R18+'May 2025'!R18+'June 2025'!R18+'July 2025'!R18+'August 2025'!R18+'September 2025'!R18+'October 2025'!R18+'November 2025'!R18+'December 2025'!R18+'January 2026'!R18+'February 2026'!R18+'March 2026'!R18</f>
        <v>0</v>
      </c>
      <c r="S18" s="40">
        <f>'April 2025'!S18+'May 2025'!S18+'June 2025'!S18+'July 2025'!S18+'August 2025'!S18+'September 2025'!S18+'October 2025'!S18+'November 2025'!S18+'December 2025'!S18+'January 2026'!S18+'February 2026'!S18+'March 2026'!S18</f>
        <v>0</v>
      </c>
      <c r="T18" s="42">
        <f t="shared" si="1"/>
        <v>13336.599999999999</v>
      </c>
    </row>
    <row r="19" spans="1:20" ht="18" customHeight="1" x14ac:dyDescent="0.3">
      <c r="A19" s="24">
        <v>100658</v>
      </c>
      <c r="B19" s="24" t="s">
        <v>57</v>
      </c>
      <c r="C19" s="48" t="s">
        <v>58</v>
      </c>
      <c r="D19" s="39">
        <f>'April 2025'!D19+'May 2025'!D19+'June 2025'!D19+'July 2025'!D19+'August 2025'!D19+'September 2025'!D19+'October 2025'!D19+'November 2025'!D19+'December 2025'!D19+'January 2026'!D19+'February 2026'!D19+'March 2026'!D19</f>
        <v>5220</v>
      </c>
      <c r="E19" s="39">
        <f>'April 2025'!E19+'May 2025'!E19+'June 2025'!E19+'July 2025'!E19+'August 2025'!E19+'September 2025'!E19+'October 2025'!E19+'November 2025'!E19+'December 2025'!E19+'January 2026'!E19+'February 2026'!E19+'March 2026'!E19</f>
        <v>8640</v>
      </c>
      <c r="F19" s="39">
        <f>'April 2025'!F19+'May 2025'!F19+'June 2025'!F19+'July 2025'!F19+'August 2025'!F19+'September 2025'!F19+'October 2025'!F19+'November 2025'!F19+'December 2025'!F19+'January 2026'!F19+'February 2026'!F19+'March 2026'!F19</f>
        <v>0</v>
      </c>
      <c r="G19" s="39">
        <f>'April 2025'!G19+'May 2025'!G19+'June 2025'!G19+'July 2025'!G19+'August 2025'!G19+'September 2025'!G19+'October 2025'!G19+'November 2025'!G19+'December 2025'!G19+'January 2026'!G19+'February 2026'!G19+'March 2026'!G19</f>
        <v>831.59999999999991</v>
      </c>
      <c r="H19" s="39">
        <f>'April 2025'!H19+'May 2025'!H19+'June 2025'!H19+'July 2025'!H19+'August 2025'!H19+'September 2025'!H19+'October 2025'!H19+'November 2025'!H19+'December 2025'!H19+'January 2026'!H19+'February 2026'!H19+'March 2026'!H19</f>
        <v>0</v>
      </c>
      <c r="I19" s="39">
        <f>'April 2025'!I19+'May 2025'!I19+'June 2025'!I19+'July 2025'!I19+'August 2025'!I19+'September 2025'!I19+'October 2025'!I19+'November 2025'!I19+'December 2025'!I19+'January 2026'!I19+'February 2026'!I19+'March 2026'!I19</f>
        <v>0</v>
      </c>
      <c r="J19" s="39">
        <f>'April 2025'!J19+'May 2025'!J19+'June 2025'!J19+'July 2025'!J19+'August 2025'!J19+'September 2025'!J19+'October 2025'!J19+'November 2025'!J19+'December 2025'!J19+'January 2026'!J19+'February 2026'!J19+'March 2026'!J19</f>
        <v>0</v>
      </c>
      <c r="K19" s="39">
        <f>'April 2025'!K19+'May 2025'!K19+'June 2025'!K19+'July 2025'!K19+'August 2025'!K19+'September 2025'!K19+'October 2025'!K19+'November 2025'!K19+'December 2025'!K19+'January 2026'!K19+'February 2026'!K19+'March 2026'!K19</f>
        <v>0</v>
      </c>
      <c r="L19" s="39">
        <f>'April 2025'!L19+'May 2025'!L19+'June 2025'!L19+'July 2025'!L19+'August 2025'!L19+'September 2025'!L19+'October 2025'!L19+'November 2025'!L19+'December 2025'!L19+'January 2026'!L19+'February 2026'!L19+'March 2026'!L19</f>
        <v>0</v>
      </c>
      <c r="M19" s="39">
        <f>'April 2025'!M19+'May 2025'!M19+'June 2025'!M19+'July 2025'!M19+'August 2025'!M19+'September 2025'!M19+'October 2025'!M19+'November 2025'!M19+'December 2025'!M19+'January 2026'!M19+'February 2026'!M19+'March 2026'!M19</f>
        <v>0</v>
      </c>
      <c r="N19" s="39">
        <f>'April 2025'!N19+'May 2025'!N19+'June 2025'!N19+'July 2025'!N19+'August 2025'!N19+'September 2025'!N19+'October 2025'!N19+'November 2025'!N19+'December 2025'!N19+'January 2026'!N19+'February 2026'!N19+'March 2026'!N19</f>
        <v>0</v>
      </c>
      <c r="O19" s="39">
        <f>'April 2025'!O19+'May 2025'!O19+'June 2025'!O19+'July 2025'!O19+'August 2025'!O19+'September 2025'!O19+'October 2025'!O19+'November 2025'!O19+'December 2025'!O19+'January 2026'!O19+'February 2026'!O19+'March 2026'!O19</f>
        <v>0</v>
      </c>
      <c r="P19" s="39">
        <f>'April 2025'!P19+'May 2025'!P19+'June 2025'!P19+'July 2025'!P19+'August 2025'!P19+'September 2025'!P19+'October 2025'!P19+'November 2025'!P19+'December 2025'!P19+'January 2026'!P19+'February 2026'!P19+'March 2026'!P19</f>
        <v>0</v>
      </c>
      <c r="Q19" s="42">
        <f t="shared" si="0"/>
        <v>14691.6</v>
      </c>
      <c r="R19" s="40">
        <f>'April 2025'!R19+'May 2025'!R19+'June 2025'!R19+'July 2025'!R19+'August 2025'!R19+'September 2025'!R19+'October 2025'!R19+'November 2025'!R19+'December 2025'!R19+'January 2026'!R19+'February 2026'!R19+'March 2026'!R19</f>
        <v>0</v>
      </c>
      <c r="S19" s="40">
        <f>'April 2025'!S19+'May 2025'!S19+'June 2025'!S19+'July 2025'!S19+'August 2025'!S19+'September 2025'!S19+'October 2025'!S19+'November 2025'!S19+'December 2025'!S19+'January 2026'!S19+'February 2026'!S19+'March 2026'!S19</f>
        <v>0</v>
      </c>
      <c r="T19" s="42">
        <f t="shared" si="1"/>
        <v>14691.6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>
        <f>'April 2025'!D20+'May 2025'!D20+'June 2025'!D20+'July 2025'!D20+'August 2025'!D20+'September 2025'!D20+'October 2025'!D20+'November 2025'!D20+'December 2025'!D20+'January 2026'!D20+'February 2026'!D20+'March 2026'!D20</f>
        <v>-162.58000000000001</v>
      </c>
      <c r="E20" s="39">
        <f>'April 2025'!E20+'May 2025'!E20+'June 2025'!E20+'July 2025'!E20+'August 2025'!E20+'September 2025'!E20+'October 2025'!E20+'November 2025'!E20+'December 2025'!E20+'January 2026'!E20+'February 2026'!E20+'March 2026'!E20</f>
        <v>0</v>
      </c>
      <c r="F20" s="39">
        <f>'April 2025'!F20+'May 2025'!F20+'June 2025'!F20+'July 2025'!F20+'August 2025'!F20+'September 2025'!F20+'October 2025'!F20+'November 2025'!F20+'December 2025'!F20+'January 2026'!F20+'February 2026'!F20+'March 2026'!F20</f>
        <v>0</v>
      </c>
      <c r="G20" s="39">
        <f>'April 2025'!G20+'May 2025'!G20+'June 2025'!G20+'July 2025'!G20+'August 2025'!G20+'September 2025'!G20+'October 2025'!G20+'November 2025'!G20+'December 2025'!G20+'January 2026'!G20+'February 2026'!G20+'March 2026'!G20</f>
        <v>0</v>
      </c>
      <c r="H20" s="39">
        <f>'April 2025'!H20+'May 2025'!H20+'June 2025'!H20+'July 2025'!H20+'August 2025'!H20+'September 2025'!H20+'October 2025'!H20+'November 2025'!H20+'December 2025'!H20+'January 2026'!H20+'February 2026'!H20+'March 2026'!H20</f>
        <v>0</v>
      </c>
      <c r="I20" s="39">
        <f>'April 2025'!I20+'May 2025'!I20+'June 2025'!I20+'July 2025'!I20+'August 2025'!I20+'September 2025'!I20+'October 2025'!I20+'November 2025'!I20+'December 2025'!I20+'January 2026'!I20+'February 2026'!I20+'March 2026'!I20</f>
        <v>0</v>
      </c>
      <c r="J20" s="39">
        <f>'April 2025'!J20+'May 2025'!J20+'June 2025'!J20+'July 2025'!J20+'August 2025'!J20+'September 2025'!J20+'October 2025'!J20+'November 2025'!J20+'December 2025'!J20+'January 2026'!J20+'February 2026'!J20+'March 2026'!J20</f>
        <v>0</v>
      </c>
      <c r="K20" s="39">
        <f>'April 2025'!K20+'May 2025'!K20+'June 2025'!K20+'July 2025'!K20+'August 2025'!K20+'September 2025'!K20+'October 2025'!K20+'November 2025'!K20+'December 2025'!K20+'January 2026'!K20+'February 2026'!K20+'March 2026'!K20</f>
        <v>0</v>
      </c>
      <c r="L20" s="39">
        <f>'April 2025'!L20+'May 2025'!L20+'June 2025'!L20+'July 2025'!L20+'August 2025'!L20+'September 2025'!L20+'October 2025'!L20+'November 2025'!L20+'December 2025'!L20+'January 2026'!L20+'February 2026'!L20+'March 2026'!L20</f>
        <v>0</v>
      </c>
      <c r="M20" s="39">
        <f>'April 2025'!M20+'May 2025'!M20+'June 2025'!M20+'July 2025'!M20+'August 2025'!M20+'September 2025'!M20+'October 2025'!M20+'November 2025'!M20+'December 2025'!M20+'January 2026'!M20+'February 2026'!M20+'March 2026'!M20</f>
        <v>0</v>
      </c>
      <c r="N20" s="39">
        <f>'April 2025'!N20+'May 2025'!N20+'June 2025'!N20+'July 2025'!N20+'August 2025'!N20+'September 2025'!N20+'October 2025'!N20+'November 2025'!N20+'December 2025'!N20+'January 2026'!N20+'February 2026'!N20+'March 2026'!N20</f>
        <v>0</v>
      </c>
      <c r="O20" s="39">
        <f>'April 2025'!O20+'May 2025'!O20+'June 2025'!O20+'July 2025'!O20+'August 2025'!O20+'September 2025'!O20+'October 2025'!O20+'November 2025'!O20+'December 2025'!O20+'January 2026'!O20+'February 2026'!O20+'March 2026'!O20</f>
        <v>0</v>
      </c>
      <c r="P20" s="39">
        <f>'April 2025'!P20+'May 2025'!P20+'June 2025'!P20+'July 2025'!P20+'August 2025'!P20+'September 2025'!P20+'October 2025'!P20+'November 2025'!P20+'December 2025'!P20+'January 2026'!P20+'February 2026'!P20+'March 2026'!P20</f>
        <v>0</v>
      </c>
      <c r="Q20" s="42">
        <f t="shared" si="0"/>
        <v>-162.58000000000001</v>
      </c>
      <c r="R20" s="40">
        <f>'April 2025'!R20+'May 2025'!R20+'June 2025'!R20+'July 2025'!R20+'August 2025'!R20+'September 2025'!R20+'October 2025'!R20+'November 2025'!R20+'December 2025'!R20+'January 2026'!R20+'February 2026'!R20+'March 2026'!R20</f>
        <v>0</v>
      </c>
      <c r="S20" s="40">
        <f>'April 2025'!S20+'May 2025'!S20+'June 2025'!S20+'July 2025'!S20+'August 2025'!S20+'September 2025'!S20+'October 2025'!S20+'November 2025'!S20+'December 2025'!S20+'January 2026'!S20+'February 2026'!S20+'March 2026'!S20</f>
        <v>0</v>
      </c>
      <c r="T20" s="42">
        <f t="shared" si="1"/>
        <v>-162.58000000000001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f>'April 2025'!D21+'May 2025'!D21+'June 2025'!D21+'July 2025'!D21+'August 2025'!D21+'September 2025'!D21+'October 2025'!D21+'November 2025'!D21+'December 2025'!D21+'January 2026'!D21+'February 2026'!D21+'March 2026'!D21</f>
        <v>5220</v>
      </c>
      <c r="E21" s="39">
        <f>'April 2025'!E21+'May 2025'!E21+'June 2025'!E21+'July 2025'!E21+'August 2025'!E21+'September 2025'!E21+'October 2025'!E21+'November 2025'!E21+'December 2025'!E21+'January 2026'!E21+'February 2026'!E21+'March 2026'!E21</f>
        <v>5428.3600000000006</v>
      </c>
      <c r="F21" s="39">
        <f>'April 2025'!F21+'May 2025'!F21+'June 2025'!F21+'July 2025'!F21+'August 2025'!F21+'September 2025'!F21+'October 2025'!F21+'November 2025'!F21+'December 2025'!F21+'January 2026'!F21+'February 2026'!F21+'March 2026'!F21</f>
        <v>0</v>
      </c>
      <c r="G21" s="39">
        <f>'April 2025'!G21+'May 2025'!G21+'June 2025'!G21+'July 2025'!G21+'August 2025'!G21+'September 2025'!G21+'October 2025'!G21+'November 2025'!G21+'December 2025'!G21+'January 2026'!G21+'February 2026'!G21+'March 2026'!G21</f>
        <v>0</v>
      </c>
      <c r="H21" s="39">
        <f>'April 2025'!H21+'May 2025'!H21+'June 2025'!H21+'July 2025'!H21+'August 2025'!H21+'September 2025'!H21+'October 2025'!H21+'November 2025'!H21+'December 2025'!H21+'January 2026'!H21+'February 2026'!H21+'March 2026'!H21</f>
        <v>0</v>
      </c>
      <c r="I21" s="39">
        <f>'April 2025'!I21+'May 2025'!I21+'June 2025'!I21+'July 2025'!I21+'August 2025'!I21+'September 2025'!I21+'October 2025'!I21+'November 2025'!I21+'December 2025'!I21+'January 2026'!I21+'February 2026'!I21+'March 2026'!I21</f>
        <v>0</v>
      </c>
      <c r="J21" s="39">
        <f>'April 2025'!J21+'May 2025'!J21+'June 2025'!J21+'July 2025'!J21+'August 2025'!J21+'September 2025'!J21+'October 2025'!J21+'November 2025'!J21+'December 2025'!J21+'January 2026'!J21+'February 2026'!J21+'March 2026'!J21</f>
        <v>0</v>
      </c>
      <c r="K21" s="39">
        <f>'April 2025'!K21+'May 2025'!K21+'June 2025'!K21+'July 2025'!K21+'August 2025'!K21+'September 2025'!K21+'October 2025'!K21+'November 2025'!K21+'December 2025'!K21+'January 2026'!K21+'February 2026'!K21+'March 2026'!K21</f>
        <v>0</v>
      </c>
      <c r="L21" s="39">
        <f>'April 2025'!L21+'May 2025'!L21+'June 2025'!L21+'July 2025'!L21+'August 2025'!L21+'September 2025'!L21+'October 2025'!L21+'November 2025'!L21+'December 2025'!L21+'January 2026'!L21+'February 2026'!L21+'March 2026'!L21</f>
        <v>0</v>
      </c>
      <c r="M21" s="39">
        <f>'April 2025'!M21+'May 2025'!M21+'June 2025'!M21+'July 2025'!M21+'August 2025'!M21+'September 2025'!M21+'October 2025'!M21+'November 2025'!M21+'December 2025'!M21+'January 2026'!M21+'February 2026'!M21+'March 2026'!M21</f>
        <v>0</v>
      </c>
      <c r="N21" s="39">
        <f>'April 2025'!N21+'May 2025'!N21+'June 2025'!N21+'July 2025'!N21+'August 2025'!N21+'September 2025'!N21+'October 2025'!N21+'November 2025'!N21+'December 2025'!N21+'January 2026'!N21+'February 2026'!N21+'March 2026'!N21</f>
        <v>0</v>
      </c>
      <c r="O21" s="39">
        <f>'April 2025'!O21+'May 2025'!O21+'June 2025'!O21+'July 2025'!O21+'August 2025'!O21+'September 2025'!O21+'October 2025'!O21+'November 2025'!O21+'December 2025'!O21+'January 2026'!O21+'February 2026'!O21+'March 2026'!O21</f>
        <v>0</v>
      </c>
      <c r="P21" s="39">
        <f>'April 2025'!P21+'May 2025'!P21+'June 2025'!P21+'July 2025'!P21+'August 2025'!P21+'September 2025'!P21+'October 2025'!P21+'November 2025'!P21+'December 2025'!P21+'January 2026'!P21+'February 2026'!P21+'March 2026'!P21</f>
        <v>0</v>
      </c>
      <c r="Q21" s="42">
        <f t="shared" si="0"/>
        <v>10648.36</v>
      </c>
      <c r="R21" s="40">
        <f>'April 2025'!R21+'May 2025'!R21+'June 2025'!R21+'July 2025'!R21+'August 2025'!R21+'September 2025'!R21+'October 2025'!R21+'November 2025'!R21+'December 2025'!R21+'January 2026'!R21+'February 2026'!R21+'March 2026'!R21</f>
        <v>0</v>
      </c>
      <c r="S21" s="40">
        <f>'April 2025'!S21+'May 2025'!S21+'June 2025'!S21+'July 2025'!S21+'August 2025'!S21+'September 2025'!S21+'October 2025'!S21+'November 2025'!S21+'December 2025'!S21+'January 2026'!S21+'February 2026'!S21+'March 2026'!S21</f>
        <v>0</v>
      </c>
      <c r="T21" s="42">
        <f t="shared" si="1"/>
        <v>10648.36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f>'April 2025'!D22+'May 2025'!D22+'June 2025'!D22+'July 2025'!D22+'August 2025'!D22+'September 2025'!D22+'October 2025'!D22+'November 2025'!D22+'December 2025'!D22+'January 2026'!D22+'February 2026'!D22+'March 2026'!D22</f>
        <v>5220</v>
      </c>
      <c r="E22" s="39">
        <f>'April 2025'!E22+'May 2025'!E22+'June 2025'!E22+'July 2025'!E22+'August 2025'!E22+'September 2025'!E22+'October 2025'!E22+'November 2025'!E22+'December 2025'!E22+'January 2026'!E22+'February 2026'!E22+'March 2026'!E22</f>
        <v>0</v>
      </c>
      <c r="F22" s="39">
        <f>'April 2025'!F22+'May 2025'!F22+'June 2025'!F22+'July 2025'!F22+'August 2025'!F22+'September 2025'!F22+'October 2025'!F22+'November 2025'!F22+'December 2025'!F22+'January 2026'!F22+'February 2026'!F22+'March 2026'!F22</f>
        <v>0</v>
      </c>
      <c r="G22" s="39">
        <f>'April 2025'!G22+'May 2025'!G22+'June 2025'!G22+'July 2025'!G22+'August 2025'!G22+'September 2025'!G22+'October 2025'!G22+'November 2025'!G22+'December 2025'!G22+'January 2026'!G22+'February 2026'!G22+'March 2026'!G22</f>
        <v>0</v>
      </c>
      <c r="H22" s="39">
        <f>'April 2025'!H22+'May 2025'!H22+'June 2025'!H22+'July 2025'!H22+'August 2025'!H22+'September 2025'!H22+'October 2025'!H22+'November 2025'!H22+'December 2025'!H22+'January 2026'!H22+'February 2026'!H22+'March 2026'!H22</f>
        <v>0</v>
      </c>
      <c r="I22" s="39">
        <f>'April 2025'!I22+'May 2025'!I22+'June 2025'!I22+'July 2025'!I22+'August 2025'!I22+'September 2025'!I22+'October 2025'!I22+'November 2025'!I22+'December 2025'!I22+'January 2026'!I22+'February 2026'!I22+'March 2026'!I22</f>
        <v>0</v>
      </c>
      <c r="J22" s="39">
        <f>'April 2025'!J22+'May 2025'!J22+'June 2025'!J22+'July 2025'!J22+'August 2025'!J22+'September 2025'!J22+'October 2025'!J22+'November 2025'!J22+'December 2025'!J22+'January 2026'!J22+'February 2026'!J22+'March 2026'!J22</f>
        <v>0</v>
      </c>
      <c r="K22" s="39">
        <f>'April 2025'!K22+'May 2025'!K22+'June 2025'!K22+'July 2025'!K22+'August 2025'!K22+'September 2025'!K22+'October 2025'!K22+'November 2025'!K22+'December 2025'!K22+'January 2026'!K22+'February 2026'!K22+'March 2026'!K22</f>
        <v>0</v>
      </c>
      <c r="L22" s="39">
        <f>'April 2025'!L22+'May 2025'!L22+'June 2025'!L22+'July 2025'!L22+'August 2025'!L22+'September 2025'!L22+'October 2025'!L22+'November 2025'!L22+'December 2025'!L22+'January 2026'!L22+'February 2026'!L22+'March 2026'!L22</f>
        <v>0</v>
      </c>
      <c r="M22" s="39">
        <f>'April 2025'!M22+'May 2025'!M22+'June 2025'!M22+'July 2025'!M22+'August 2025'!M22+'September 2025'!M22+'October 2025'!M22+'November 2025'!M22+'December 2025'!M22+'January 2026'!M22+'February 2026'!M22+'March 2026'!M22</f>
        <v>0</v>
      </c>
      <c r="N22" s="39">
        <f>'April 2025'!N22+'May 2025'!N22+'June 2025'!N22+'July 2025'!N22+'August 2025'!N22+'September 2025'!N22+'October 2025'!N22+'November 2025'!N22+'December 2025'!N22+'January 2026'!N22+'February 2026'!N22+'March 2026'!N22</f>
        <v>0</v>
      </c>
      <c r="O22" s="39">
        <f>'April 2025'!O22+'May 2025'!O22+'June 2025'!O22+'July 2025'!O22+'August 2025'!O22+'September 2025'!O22+'October 2025'!O22+'November 2025'!O22+'December 2025'!O22+'January 2026'!O22+'February 2026'!O22+'March 2026'!O22</f>
        <v>0</v>
      </c>
      <c r="P22" s="39">
        <f>'April 2025'!P22+'May 2025'!P22+'June 2025'!P22+'July 2025'!P22+'August 2025'!P22+'September 2025'!P22+'October 2025'!P22+'November 2025'!P22+'December 2025'!P22+'January 2026'!P22+'February 2026'!P22+'March 2026'!P22</f>
        <v>0</v>
      </c>
      <c r="Q22" s="42">
        <f t="shared" si="0"/>
        <v>5220</v>
      </c>
      <c r="R22" s="40">
        <f>'April 2025'!R22+'May 2025'!R22+'June 2025'!R22+'July 2025'!R22+'August 2025'!R22+'September 2025'!R22+'October 2025'!R22+'November 2025'!R22+'December 2025'!R22+'January 2026'!R22+'February 2026'!R22+'March 2026'!R22</f>
        <v>0</v>
      </c>
      <c r="S22" s="40">
        <f>'April 2025'!S22+'May 2025'!S22+'June 2025'!S22+'July 2025'!S22+'August 2025'!S22+'September 2025'!S22+'October 2025'!S22+'November 2025'!S22+'December 2025'!S22+'January 2026'!S22+'February 2026'!S22+'March 2026'!S22</f>
        <v>0</v>
      </c>
      <c r="T22" s="42">
        <f t="shared" si="1"/>
        <v>5220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f>'April 2025'!D23+'May 2025'!D23+'June 2025'!D23+'July 2025'!D23+'August 2025'!D23+'September 2025'!D23+'October 2025'!D23+'November 2025'!D23+'December 2025'!D23+'January 2026'!D23+'February 2026'!D23+'March 2026'!D23</f>
        <v>5220</v>
      </c>
      <c r="E23" s="39">
        <f>'April 2025'!E23+'May 2025'!E23+'June 2025'!E23+'July 2025'!E23+'August 2025'!E23+'September 2025'!E23+'October 2025'!E23+'November 2025'!E23+'December 2025'!E23+'January 2026'!E23+'February 2026'!E23+'March 2026'!E23</f>
        <v>0</v>
      </c>
      <c r="F23" s="39">
        <f>'April 2025'!F23+'May 2025'!F23+'June 2025'!F23+'July 2025'!F23+'August 2025'!F23+'September 2025'!F23+'October 2025'!F23+'November 2025'!F23+'December 2025'!F23+'January 2026'!F23+'February 2026'!F23+'March 2026'!F23</f>
        <v>0</v>
      </c>
      <c r="G23" s="39">
        <f>'April 2025'!G23+'May 2025'!G23+'June 2025'!G23+'July 2025'!G23+'August 2025'!G23+'September 2025'!G23+'October 2025'!G23+'November 2025'!G23+'December 2025'!G23+'January 2026'!G23+'February 2026'!G23+'March 2026'!G23</f>
        <v>0</v>
      </c>
      <c r="H23" s="39">
        <f>'April 2025'!H23+'May 2025'!H23+'June 2025'!H23+'July 2025'!H23+'August 2025'!H23+'September 2025'!H23+'October 2025'!H23+'November 2025'!H23+'December 2025'!H23+'January 2026'!H23+'February 2026'!H23+'March 2026'!H23</f>
        <v>0</v>
      </c>
      <c r="I23" s="39">
        <f>'April 2025'!I23+'May 2025'!I23+'June 2025'!I23+'July 2025'!I23+'August 2025'!I23+'September 2025'!I23+'October 2025'!I23+'November 2025'!I23+'December 2025'!I23+'January 2026'!I23+'February 2026'!I23+'March 2026'!I23</f>
        <v>0</v>
      </c>
      <c r="J23" s="39">
        <f>'April 2025'!J23+'May 2025'!J23+'June 2025'!J23+'July 2025'!J23+'August 2025'!J23+'September 2025'!J23+'October 2025'!J23+'November 2025'!J23+'December 2025'!J23+'January 2026'!J23+'February 2026'!J23+'March 2026'!J23</f>
        <v>0</v>
      </c>
      <c r="K23" s="39">
        <f>'April 2025'!K23+'May 2025'!K23+'June 2025'!K23+'July 2025'!K23+'August 2025'!K23+'September 2025'!K23+'October 2025'!K23+'November 2025'!K23+'December 2025'!K23+'January 2026'!K23+'February 2026'!K23+'March 2026'!K23</f>
        <v>0</v>
      </c>
      <c r="L23" s="39">
        <f>'April 2025'!L23+'May 2025'!L23+'June 2025'!L23+'July 2025'!L23+'August 2025'!L23+'September 2025'!L23+'October 2025'!L23+'November 2025'!L23+'December 2025'!L23+'January 2026'!L23+'February 2026'!L23+'March 2026'!L23</f>
        <v>0</v>
      </c>
      <c r="M23" s="39">
        <f>'April 2025'!M23+'May 2025'!M23+'June 2025'!M23+'July 2025'!M23+'August 2025'!M23+'September 2025'!M23+'October 2025'!M23+'November 2025'!M23+'December 2025'!M23+'January 2026'!M23+'February 2026'!M23+'March 2026'!M23</f>
        <v>0</v>
      </c>
      <c r="N23" s="39">
        <f>'April 2025'!N23+'May 2025'!N23+'June 2025'!N23+'July 2025'!N23+'August 2025'!N23+'September 2025'!N23+'October 2025'!N23+'November 2025'!N23+'December 2025'!N23+'January 2026'!N23+'February 2026'!N23+'March 2026'!N23</f>
        <v>0</v>
      </c>
      <c r="O23" s="39">
        <f>'April 2025'!O23+'May 2025'!O23+'June 2025'!O23+'July 2025'!O23+'August 2025'!O23+'September 2025'!O23+'October 2025'!O23+'November 2025'!O23+'December 2025'!O23+'January 2026'!O23+'February 2026'!O23+'March 2026'!O23</f>
        <v>0</v>
      </c>
      <c r="P23" s="39">
        <f>'April 2025'!P23+'May 2025'!P23+'June 2025'!P23+'July 2025'!P23+'August 2025'!P23+'September 2025'!P23+'October 2025'!P23+'November 2025'!P23+'December 2025'!P23+'January 2026'!P23+'February 2026'!P23+'March 2026'!P23</f>
        <v>0</v>
      </c>
      <c r="Q23" s="42">
        <f t="shared" si="0"/>
        <v>5220</v>
      </c>
      <c r="R23" s="40">
        <f>'April 2025'!R23+'May 2025'!R23+'June 2025'!R23+'July 2025'!R23+'August 2025'!R23+'September 2025'!R23+'October 2025'!R23+'November 2025'!R23+'December 2025'!R23+'January 2026'!R23+'February 2026'!R23+'March 2026'!R23</f>
        <v>0</v>
      </c>
      <c r="S23" s="40">
        <f>'April 2025'!S23+'May 2025'!S23+'June 2025'!S23+'July 2025'!S23+'August 2025'!S23+'September 2025'!S23+'October 2025'!S23+'November 2025'!S23+'December 2025'!S23+'January 2026'!S23+'February 2026'!S23+'March 2026'!S23</f>
        <v>0</v>
      </c>
      <c r="T23" s="42">
        <f t="shared" si="1"/>
        <v>5220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f>'April 2025'!D24+'May 2025'!D24+'June 2025'!D24+'July 2025'!D24+'August 2025'!D24+'September 2025'!D24+'October 2025'!D24+'November 2025'!D24+'December 2025'!D24+'January 2026'!D24+'February 2026'!D24+'March 2026'!D24</f>
        <v>5220</v>
      </c>
      <c r="E24" s="39">
        <f>'April 2025'!E24+'May 2025'!E24+'June 2025'!E24+'July 2025'!E24+'August 2025'!E24+'September 2025'!E24+'October 2025'!E24+'November 2025'!E24+'December 2025'!E24+'January 2026'!E24+'February 2026'!E24+'March 2026'!E24</f>
        <v>0</v>
      </c>
      <c r="F24" s="39">
        <f>'April 2025'!F24+'May 2025'!F24+'June 2025'!F24+'July 2025'!F24+'August 2025'!F24+'September 2025'!F24+'October 2025'!F24+'November 2025'!F24+'December 2025'!F24+'January 2026'!F24+'February 2026'!F24+'March 2026'!F24</f>
        <v>0</v>
      </c>
      <c r="G24" s="39">
        <f>'April 2025'!G24+'May 2025'!G24+'June 2025'!G24+'July 2025'!G24+'August 2025'!G24+'September 2025'!G24+'October 2025'!G24+'November 2025'!G24+'December 2025'!G24+'January 2026'!G24+'February 2026'!G24+'March 2026'!G24</f>
        <v>0</v>
      </c>
      <c r="H24" s="39">
        <f>'April 2025'!H24+'May 2025'!H24+'June 2025'!H24+'July 2025'!H24+'August 2025'!H24+'September 2025'!H24+'October 2025'!H24+'November 2025'!H24+'December 2025'!H24+'January 2026'!H24+'February 2026'!H24+'March 2026'!H24</f>
        <v>0</v>
      </c>
      <c r="I24" s="39">
        <f>'April 2025'!I24+'May 2025'!I24+'June 2025'!I24+'July 2025'!I24+'August 2025'!I24+'September 2025'!I24+'October 2025'!I24+'November 2025'!I24+'December 2025'!I24+'January 2026'!I24+'February 2026'!I24+'March 2026'!I24</f>
        <v>0</v>
      </c>
      <c r="J24" s="39">
        <f>'April 2025'!J24+'May 2025'!J24+'June 2025'!J24+'July 2025'!J24+'August 2025'!J24+'September 2025'!J24+'October 2025'!J24+'November 2025'!J24+'December 2025'!J24+'January 2026'!J24+'February 2026'!J24+'March 2026'!J24</f>
        <v>0</v>
      </c>
      <c r="K24" s="39">
        <f>'April 2025'!K24+'May 2025'!K24+'June 2025'!K24+'July 2025'!K24+'August 2025'!K24+'September 2025'!K24+'October 2025'!K24+'November 2025'!K24+'December 2025'!K24+'January 2026'!K24+'February 2026'!K24+'March 2026'!K24</f>
        <v>0</v>
      </c>
      <c r="L24" s="39">
        <f>'April 2025'!L24+'May 2025'!L24+'June 2025'!L24+'July 2025'!L24+'August 2025'!L24+'September 2025'!L24+'October 2025'!L24+'November 2025'!L24+'December 2025'!L24+'January 2026'!L24+'February 2026'!L24+'March 2026'!L24</f>
        <v>0</v>
      </c>
      <c r="M24" s="39">
        <f>'April 2025'!M24+'May 2025'!M24+'June 2025'!M24+'July 2025'!M24+'August 2025'!M24+'September 2025'!M24+'October 2025'!M24+'November 2025'!M24+'December 2025'!M24+'January 2026'!M24+'February 2026'!M24+'March 2026'!M24</f>
        <v>0</v>
      </c>
      <c r="N24" s="39">
        <f>'April 2025'!N24+'May 2025'!N24+'June 2025'!N24+'July 2025'!N24+'August 2025'!N24+'September 2025'!N24+'October 2025'!N24+'November 2025'!N24+'December 2025'!N24+'January 2026'!N24+'February 2026'!N24+'March 2026'!N24</f>
        <v>0</v>
      </c>
      <c r="O24" s="39">
        <f>'April 2025'!O24+'May 2025'!O24+'June 2025'!O24+'July 2025'!O24+'August 2025'!O24+'September 2025'!O24+'October 2025'!O24+'November 2025'!O24+'December 2025'!O24+'January 2026'!O24+'February 2026'!O24+'March 2026'!O24</f>
        <v>0</v>
      </c>
      <c r="P24" s="39">
        <f>'April 2025'!P24+'May 2025'!P24+'June 2025'!P24+'July 2025'!P24+'August 2025'!P24+'September 2025'!P24+'October 2025'!P24+'November 2025'!P24+'December 2025'!P24+'January 2026'!P24+'February 2026'!P24+'March 2026'!P24</f>
        <v>0</v>
      </c>
      <c r="Q24" s="42">
        <f t="shared" si="0"/>
        <v>5220</v>
      </c>
      <c r="R24" s="40">
        <f>'April 2025'!R24+'May 2025'!R24+'June 2025'!R24+'July 2025'!R24+'August 2025'!R24+'September 2025'!R24+'October 2025'!R24+'November 2025'!R24+'December 2025'!R24+'January 2026'!R24+'February 2026'!R24+'March 2026'!R24</f>
        <v>0</v>
      </c>
      <c r="S24" s="40">
        <f>'April 2025'!S24+'May 2025'!S24+'June 2025'!S24+'July 2025'!S24+'August 2025'!S24+'September 2025'!S24+'October 2025'!S24+'November 2025'!S24+'December 2025'!S24+'January 2026'!S24+'February 2026'!S24+'March 2026'!S24</f>
        <v>0</v>
      </c>
      <c r="T24" s="42">
        <f t="shared" si="1"/>
        <v>5220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f>'April 2025'!D25+'May 2025'!D25+'June 2025'!D25+'July 2025'!D25+'August 2025'!D25+'September 2025'!D25+'October 2025'!D25+'November 2025'!D25+'December 2025'!D25+'January 2026'!D25+'February 2026'!D25+'March 2026'!D25</f>
        <v>5220</v>
      </c>
      <c r="E25" s="39">
        <f>'April 2025'!E25+'May 2025'!E25+'June 2025'!E25+'July 2025'!E25+'August 2025'!E25+'September 2025'!E25+'October 2025'!E25+'November 2025'!E25+'December 2025'!E25+'January 2026'!E25+'February 2026'!E25+'March 2026'!E25</f>
        <v>729.68000000000006</v>
      </c>
      <c r="F25" s="39">
        <f>'April 2025'!F25+'May 2025'!F25+'June 2025'!F25+'July 2025'!F25+'August 2025'!F25+'September 2025'!F25+'October 2025'!F25+'November 2025'!F25+'December 2025'!F25+'January 2026'!F25+'February 2026'!F25+'March 2026'!F25</f>
        <v>0</v>
      </c>
      <c r="G25" s="39">
        <f>'April 2025'!G25+'May 2025'!G25+'June 2025'!G25+'July 2025'!G25+'August 2025'!G25+'September 2025'!G25+'October 2025'!G25+'November 2025'!G25+'December 2025'!G25+'January 2026'!G25+'February 2026'!G25+'March 2026'!G25</f>
        <v>608.85</v>
      </c>
      <c r="H25" s="39">
        <f>'April 2025'!H25+'May 2025'!H25+'June 2025'!H25+'July 2025'!H25+'August 2025'!H25+'September 2025'!H25+'October 2025'!H25+'November 2025'!H25+'December 2025'!H25+'January 2026'!H25+'February 2026'!H25+'March 2026'!H25</f>
        <v>0</v>
      </c>
      <c r="I25" s="39">
        <f>'April 2025'!I25+'May 2025'!I25+'June 2025'!I25+'July 2025'!I25+'August 2025'!I25+'September 2025'!I25+'October 2025'!I25+'November 2025'!I25+'December 2025'!I25+'January 2026'!I25+'February 2026'!I25+'March 2026'!I25</f>
        <v>28.1</v>
      </c>
      <c r="J25" s="39">
        <f>'April 2025'!J25+'May 2025'!J25+'June 2025'!J25+'July 2025'!J25+'August 2025'!J25+'September 2025'!J25+'October 2025'!J25+'November 2025'!J25+'December 2025'!J25+'January 2026'!J25+'February 2026'!J25+'March 2026'!J25</f>
        <v>0</v>
      </c>
      <c r="K25" s="39">
        <f>'April 2025'!K25+'May 2025'!K25+'June 2025'!K25+'July 2025'!K25+'August 2025'!K25+'September 2025'!K25+'October 2025'!K25+'November 2025'!K25+'December 2025'!K25+'January 2026'!K25+'February 2026'!K25+'March 2026'!K25</f>
        <v>0</v>
      </c>
      <c r="L25" s="39">
        <f>'April 2025'!L25+'May 2025'!L25+'June 2025'!L25+'July 2025'!L25+'August 2025'!L25+'September 2025'!L25+'October 2025'!L25+'November 2025'!L25+'December 2025'!L25+'January 2026'!L25+'February 2026'!L25+'March 2026'!L25</f>
        <v>0</v>
      </c>
      <c r="M25" s="39">
        <f>'April 2025'!M25+'May 2025'!M25+'June 2025'!M25+'July 2025'!M25+'August 2025'!M25+'September 2025'!M25+'October 2025'!M25+'November 2025'!M25+'December 2025'!M25+'January 2026'!M25+'February 2026'!M25+'March 2026'!M25</f>
        <v>0</v>
      </c>
      <c r="N25" s="39">
        <f>'April 2025'!N25+'May 2025'!N25+'June 2025'!N25+'July 2025'!N25+'August 2025'!N25+'September 2025'!N25+'October 2025'!N25+'November 2025'!N25+'December 2025'!N25+'January 2026'!N25+'February 2026'!N25+'March 2026'!N25</f>
        <v>0</v>
      </c>
      <c r="O25" s="39">
        <f>'April 2025'!O25+'May 2025'!O25+'June 2025'!O25+'July 2025'!O25+'August 2025'!O25+'September 2025'!O25+'October 2025'!O25+'November 2025'!O25+'December 2025'!O25+'January 2026'!O25+'February 2026'!O25+'March 2026'!O25</f>
        <v>0</v>
      </c>
      <c r="P25" s="39">
        <f>'April 2025'!P25+'May 2025'!P25+'June 2025'!P25+'July 2025'!P25+'August 2025'!P25+'September 2025'!P25+'October 2025'!P25+'November 2025'!P25+'December 2025'!P25+'January 2026'!P25+'February 2026'!P25+'March 2026'!P25</f>
        <v>0</v>
      </c>
      <c r="Q25" s="42">
        <f t="shared" si="0"/>
        <v>6586.630000000001</v>
      </c>
      <c r="R25" s="40">
        <f>'April 2025'!R25+'May 2025'!R25+'June 2025'!R25+'July 2025'!R25+'August 2025'!R25+'September 2025'!R25+'October 2025'!R25+'November 2025'!R25+'December 2025'!R25+'January 2026'!R25+'February 2026'!R25+'March 2026'!R25</f>
        <v>0</v>
      </c>
      <c r="S25" s="40">
        <f>'April 2025'!S25+'May 2025'!S25+'June 2025'!S25+'July 2025'!S25+'August 2025'!S25+'September 2025'!S25+'October 2025'!S25+'November 2025'!S25+'December 2025'!S25+'January 2026'!S25+'February 2026'!S25+'March 2026'!S25</f>
        <v>0</v>
      </c>
      <c r="T25" s="42">
        <f t="shared" si="1"/>
        <v>6586.630000000001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f>'April 2025'!D26+'May 2025'!D26+'June 2025'!D26+'July 2025'!D26+'August 2025'!D26+'September 2025'!D26+'October 2025'!D26+'November 2025'!D26+'December 2025'!D26+'January 2026'!D26+'February 2026'!D26+'March 2026'!D26</f>
        <v>5220</v>
      </c>
      <c r="E26" s="39">
        <f>'April 2025'!E26+'May 2025'!E26+'June 2025'!E26+'July 2025'!E26+'August 2025'!E26+'September 2025'!E26+'October 2025'!E26+'November 2025'!E26+'December 2025'!E26+'January 2026'!E26+'February 2026'!E26+'March 2026'!E26</f>
        <v>16596</v>
      </c>
      <c r="F26" s="39">
        <f>'April 2025'!F26+'May 2025'!F26+'June 2025'!F26+'July 2025'!F26+'August 2025'!F26+'September 2025'!F26+'October 2025'!F26+'November 2025'!F26+'December 2025'!F26+'January 2026'!F26+'February 2026'!F26+'March 2026'!F26</f>
        <v>0</v>
      </c>
      <c r="G26" s="39">
        <f>'April 2025'!G26+'May 2025'!G26+'June 2025'!G26+'July 2025'!G26+'August 2025'!G26+'September 2025'!G26+'October 2025'!G26+'November 2025'!G26+'December 2025'!G26+'January 2026'!G26+'February 2026'!G26+'March 2026'!G26</f>
        <v>412.65</v>
      </c>
      <c r="H26" s="39">
        <f>'April 2025'!H26+'May 2025'!H26+'June 2025'!H26+'July 2025'!H26+'August 2025'!H26+'September 2025'!H26+'October 2025'!H26+'November 2025'!H26+'December 2025'!H26+'January 2026'!H26+'February 2026'!H26+'March 2026'!H26</f>
        <v>0</v>
      </c>
      <c r="I26" s="39">
        <f>'April 2025'!I26+'May 2025'!I26+'June 2025'!I26+'July 2025'!I26+'August 2025'!I26+'September 2025'!I26+'October 2025'!I26+'November 2025'!I26+'December 2025'!I26+'January 2026'!I26+'February 2026'!I26+'March 2026'!I26</f>
        <v>19.899999999999999</v>
      </c>
      <c r="J26" s="39">
        <f>'April 2025'!J26+'May 2025'!J26+'June 2025'!J26+'July 2025'!J26+'August 2025'!J26+'September 2025'!J26+'October 2025'!J26+'November 2025'!J26+'December 2025'!J26+'January 2026'!J26+'February 2026'!J26+'March 2026'!J26</f>
        <v>333.5</v>
      </c>
      <c r="K26" s="39">
        <f>'April 2025'!K26+'May 2025'!K26+'June 2025'!K26+'July 2025'!K26+'August 2025'!K26+'September 2025'!K26+'October 2025'!K26+'November 2025'!K26+'December 2025'!K26+'January 2026'!K26+'February 2026'!K26+'March 2026'!K26</f>
        <v>5.5</v>
      </c>
      <c r="L26" s="39">
        <f>'April 2025'!L26+'May 2025'!L26+'June 2025'!L26+'July 2025'!L26+'August 2025'!L26+'September 2025'!L26+'October 2025'!L26+'November 2025'!L26+'December 2025'!L26+'January 2026'!L26+'February 2026'!L26+'March 2026'!L26</f>
        <v>0</v>
      </c>
      <c r="M26" s="39">
        <f>'April 2025'!M26+'May 2025'!M26+'June 2025'!M26+'July 2025'!M26+'August 2025'!M26+'September 2025'!M26+'October 2025'!M26+'November 2025'!M26+'December 2025'!M26+'January 2026'!M26+'February 2026'!M26+'March 2026'!M26</f>
        <v>0</v>
      </c>
      <c r="N26" s="39">
        <f>'April 2025'!N26+'May 2025'!N26+'June 2025'!N26+'July 2025'!N26+'August 2025'!N26+'September 2025'!N26+'October 2025'!N26+'November 2025'!N26+'December 2025'!N26+'January 2026'!N26+'February 2026'!N26+'March 2026'!N26</f>
        <v>0</v>
      </c>
      <c r="O26" s="39">
        <f>'April 2025'!O26+'May 2025'!O26+'June 2025'!O26+'July 2025'!O26+'August 2025'!O26+'September 2025'!O26+'October 2025'!O26+'November 2025'!O26+'December 2025'!O26+'January 2026'!O26+'February 2026'!O26+'March 2026'!O26</f>
        <v>0</v>
      </c>
      <c r="P26" s="39">
        <f>'April 2025'!P26+'May 2025'!P26+'June 2025'!P26+'July 2025'!P26+'August 2025'!P26+'September 2025'!P26+'October 2025'!P26+'November 2025'!P26+'December 2025'!P26+'January 2026'!P26+'February 2026'!P26+'March 2026'!P26</f>
        <v>0</v>
      </c>
      <c r="Q26" s="42">
        <f t="shared" si="0"/>
        <v>22587.550000000003</v>
      </c>
      <c r="R26" s="40">
        <f>'April 2025'!R26+'May 2025'!R26+'June 2025'!R26+'July 2025'!R26+'August 2025'!R26+'September 2025'!R26+'October 2025'!R26+'November 2025'!R26+'December 2025'!R26+'January 2026'!R26+'February 2026'!R26+'March 2026'!R26</f>
        <v>0</v>
      </c>
      <c r="S26" s="40">
        <f>'April 2025'!S26+'May 2025'!S26+'June 2025'!S26+'July 2025'!S26+'August 2025'!S26+'September 2025'!S26+'October 2025'!S26+'November 2025'!S26+'December 2025'!S26+'January 2026'!S26+'February 2026'!S26+'March 2026'!S26</f>
        <v>0</v>
      </c>
      <c r="T26" s="42">
        <f t="shared" si="1"/>
        <v>22587.550000000003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f>'April 2025'!D27+'May 2025'!D27+'June 2025'!D27+'July 2025'!D27+'August 2025'!D27+'September 2025'!D27+'October 2025'!D27+'November 2025'!D27+'December 2025'!D27+'January 2026'!D27+'February 2026'!D27+'March 2026'!D27</f>
        <v>5220</v>
      </c>
      <c r="E27" s="39">
        <f>'April 2025'!E27+'May 2025'!E27+'June 2025'!E27+'July 2025'!E27+'August 2025'!E27+'September 2025'!E27+'October 2025'!E27+'November 2025'!E27+'December 2025'!E27+'January 2026'!E27+'February 2026'!E27+'March 2026'!E27</f>
        <v>0</v>
      </c>
      <c r="F27" s="39">
        <f>'April 2025'!F27+'May 2025'!F27+'June 2025'!F27+'July 2025'!F27+'August 2025'!F27+'September 2025'!F27+'October 2025'!F27+'November 2025'!F27+'December 2025'!F27+'January 2026'!F27+'February 2026'!F27+'March 2026'!F27</f>
        <v>0</v>
      </c>
      <c r="G27" s="39">
        <f>'April 2025'!G27+'May 2025'!G27+'June 2025'!G27+'July 2025'!G27+'August 2025'!G27+'September 2025'!G27+'October 2025'!G27+'November 2025'!G27+'December 2025'!G27+'January 2026'!G27+'February 2026'!G27+'March 2026'!G27</f>
        <v>21.6</v>
      </c>
      <c r="H27" s="39">
        <f>'April 2025'!H27+'May 2025'!H27+'June 2025'!H27+'July 2025'!H27+'August 2025'!H27+'September 2025'!H27+'October 2025'!H27+'November 2025'!H27+'December 2025'!H27+'January 2026'!H27+'February 2026'!H27+'March 2026'!H27</f>
        <v>0</v>
      </c>
      <c r="I27" s="39">
        <f>'April 2025'!I27+'May 2025'!I27+'June 2025'!I27+'July 2025'!I27+'August 2025'!I27+'September 2025'!I27+'October 2025'!I27+'November 2025'!I27+'December 2025'!I27+'January 2026'!I27+'February 2026'!I27+'March 2026'!I27</f>
        <v>0</v>
      </c>
      <c r="J27" s="39">
        <f>'April 2025'!J27+'May 2025'!J27+'June 2025'!J27+'July 2025'!J27+'August 2025'!J27+'September 2025'!J27+'October 2025'!J27+'November 2025'!J27+'December 2025'!J27+'January 2026'!J27+'February 2026'!J27+'March 2026'!J27</f>
        <v>43</v>
      </c>
      <c r="K27" s="39">
        <f>'April 2025'!K27+'May 2025'!K27+'June 2025'!K27+'July 2025'!K27+'August 2025'!K27+'September 2025'!K27+'October 2025'!K27+'November 2025'!K27+'December 2025'!K27+'January 2026'!K27+'February 2026'!K27+'March 2026'!K27</f>
        <v>0</v>
      </c>
      <c r="L27" s="39">
        <f>'April 2025'!L27+'May 2025'!L27+'June 2025'!L27+'July 2025'!L27+'August 2025'!L27+'September 2025'!L27+'October 2025'!L27+'November 2025'!L27+'December 2025'!L27+'January 2026'!L27+'February 2026'!L27+'March 2026'!L27</f>
        <v>0</v>
      </c>
      <c r="M27" s="39">
        <f>'April 2025'!M27+'May 2025'!M27+'June 2025'!M27+'July 2025'!M27+'August 2025'!M27+'September 2025'!M27+'October 2025'!M27+'November 2025'!M27+'December 2025'!M27+'January 2026'!M27+'February 2026'!M27+'March 2026'!M27</f>
        <v>0</v>
      </c>
      <c r="N27" s="39">
        <f>'April 2025'!N27+'May 2025'!N27+'June 2025'!N27+'July 2025'!N27+'August 2025'!N27+'September 2025'!N27+'October 2025'!N27+'November 2025'!N27+'December 2025'!N27+'January 2026'!N27+'February 2026'!N27+'March 2026'!N27</f>
        <v>0</v>
      </c>
      <c r="O27" s="39">
        <f>'April 2025'!O27+'May 2025'!O27+'June 2025'!O27+'July 2025'!O27+'August 2025'!O27+'September 2025'!O27+'October 2025'!O27+'November 2025'!O27+'December 2025'!O27+'January 2026'!O27+'February 2026'!O27+'March 2026'!O27</f>
        <v>0</v>
      </c>
      <c r="P27" s="39">
        <f>'April 2025'!P27+'May 2025'!P27+'June 2025'!P27+'July 2025'!P27+'August 2025'!P27+'September 2025'!P27+'October 2025'!P27+'November 2025'!P27+'December 2025'!P27+'January 2026'!P27+'February 2026'!P27+'March 2026'!P27</f>
        <v>0</v>
      </c>
      <c r="Q27" s="42">
        <f t="shared" si="0"/>
        <v>5284.6</v>
      </c>
      <c r="R27" s="40">
        <f>'April 2025'!R27+'May 2025'!R27+'June 2025'!R27+'July 2025'!R27+'August 2025'!R27+'September 2025'!R27+'October 2025'!R27+'November 2025'!R27+'December 2025'!R27+'January 2026'!R27+'February 2026'!R27+'March 2026'!R27</f>
        <v>-25</v>
      </c>
      <c r="S27" s="40">
        <f>'April 2025'!S27+'May 2025'!S27+'June 2025'!S27+'July 2025'!S27+'August 2025'!S27+'September 2025'!S27+'October 2025'!S27+'November 2025'!S27+'December 2025'!S27+'January 2026'!S27+'February 2026'!S27+'March 2026'!S27</f>
        <v>0</v>
      </c>
      <c r="T27" s="42">
        <f t="shared" si="1"/>
        <v>5259.6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f>'April 2025'!D28+'May 2025'!D28+'June 2025'!D28+'July 2025'!D28+'August 2025'!D28+'September 2025'!D28+'October 2025'!D28+'November 2025'!D28+'December 2025'!D28+'January 2026'!D28+'February 2026'!D28+'March 2026'!D28</f>
        <v>5220</v>
      </c>
      <c r="E28" s="39">
        <f>'April 2025'!E28+'May 2025'!E28+'June 2025'!E28+'July 2025'!E28+'August 2025'!E28+'September 2025'!E28+'October 2025'!E28+'November 2025'!E28+'December 2025'!E28+'January 2026'!E28+'February 2026'!E28+'March 2026'!E28</f>
        <v>7770</v>
      </c>
      <c r="F28" s="39">
        <f>'April 2025'!F28+'May 2025'!F28+'June 2025'!F28+'July 2025'!F28+'August 2025'!F28+'September 2025'!F28+'October 2025'!F28+'November 2025'!F28+'December 2025'!F28+'January 2026'!F28+'February 2026'!F28+'March 2026'!F28</f>
        <v>0</v>
      </c>
      <c r="G28" s="39">
        <f>'April 2025'!G28+'May 2025'!G28+'June 2025'!G28+'July 2025'!G28+'August 2025'!G28+'September 2025'!G28+'October 2025'!G28+'November 2025'!G28+'December 2025'!G28+'January 2026'!G28+'February 2026'!G28+'March 2026'!G28</f>
        <v>0</v>
      </c>
      <c r="H28" s="39">
        <f>'April 2025'!H28+'May 2025'!H28+'June 2025'!H28+'July 2025'!H28+'August 2025'!H28+'September 2025'!H28+'October 2025'!H28+'November 2025'!H28+'December 2025'!H28+'January 2026'!H28+'February 2026'!H28+'March 2026'!H28</f>
        <v>0</v>
      </c>
      <c r="I28" s="39">
        <f>'April 2025'!I28+'May 2025'!I28+'June 2025'!I28+'July 2025'!I28+'August 2025'!I28+'September 2025'!I28+'October 2025'!I28+'November 2025'!I28+'December 2025'!I28+'January 2026'!I28+'February 2026'!I28+'March 2026'!I28</f>
        <v>0</v>
      </c>
      <c r="J28" s="39">
        <f>'April 2025'!J28+'May 2025'!J28+'June 2025'!J28+'July 2025'!J28+'August 2025'!J28+'September 2025'!J28+'October 2025'!J28+'November 2025'!J28+'December 2025'!J28+'January 2026'!J28+'February 2026'!J28+'March 2026'!J28</f>
        <v>0</v>
      </c>
      <c r="K28" s="39">
        <f>'April 2025'!K28+'May 2025'!K28+'June 2025'!K28+'July 2025'!K28+'August 2025'!K28+'September 2025'!K28+'October 2025'!K28+'November 2025'!K28+'December 2025'!K28+'January 2026'!K28+'February 2026'!K28+'March 2026'!K28</f>
        <v>0</v>
      </c>
      <c r="L28" s="39">
        <f>'April 2025'!L28+'May 2025'!L28+'June 2025'!L28+'July 2025'!L28+'August 2025'!L28+'September 2025'!L28+'October 2025'!L28+'November 2025'!L28+'December 2025'!L28+'January 2026'!L28+'February 2026'!L28+'March 2026'!L28</f>
        <v>0</v>
      </c>
      <c r="M28" s="39">
        <f>'April 2025'!M28+'May 2025'!M28+'June 2025'!M28+'July 2025'!M28+'August 2025'!M28+'September 2025'!M28+'October 2025'!M28+'November 2025'!M28+'December 2025'!M28+'January 2026'!M28+'February 2026'!M28+'March 2026'!M28</f>
        <v>0</v>
      </c>
      <c r="N28" s="39">
        <f>'April 2025'!N28+'May 2025'!N28+'June 2025'!N28+'July 2025'!N28+'August 2025'!N28+'September 2025'!N28+'October 2025'!N28+'November 2025'!N28+'December 2025'!N28+'January 2026'!N28+'February 2026'!N28+'March 2026'!N28</f>
        <v>0</v>
      </c>
      <c r="O28" s="39">
        <f>'April 2025'!O28+'May 2025'!O28+'June 2025'!O28+'July 2025'!O28+'August 2025'!O28+'September 2025'!O28+'October 2025'!O28+'November 2025'!O28+'December 2025'!O28+'January 2026'!O28+'February 2026'!O28+'March 2026'!O28</f>
        <v>0</v>
      </c>
      <c r="P28" s="39">
        <f>'April 2025'!P28+'May 2025'!P28+'June 2025'!P28+'July 2025'!P28+'August 2025'!P28+'September 2025'!P28+'October 2025'!P28+'November 2025'!P28+'December 2025'!P28+'January 2026'!P28+'February 2026'!P28+'March 2026'!P28</f>
        <v>0</v>
      </c>
      <c r="Q28" s="42">
        <f t="shared" si="0"/>
        <v>12990</v>
      </c>
      <c r="R28" s="40">
        <f>'April 2025'!R28+'May 2025'!R28+'June 2025'!R28+'July 2025'!R28+'August 2025'!R28+'September 2025'!R28+'October 2025'!R28+'November 2025'!R28+'December 2025'!R28+'January 2026'!R28+'February 2026'!R28+'March 2026'!R28</f>
        <v>-125</v>
      </c>
      <c r="S28" s="40">
        <f>'April 2025'!S28+'May 2025'!S28+'June 2025'!S28+'July 2025'!S28+'August 2025'!S28+'September 2025'!S28+'October 2025'!S28+'November 2025'!S28+'December 2025'!S28+'January 2026'!S28+'February 2026'!S28+'March 2026'!S28</f>
        <v>0</v>
      </c>
      <c r="T28" s="42">
        <f t="shared" si="1"/>
        <v>12865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f>'April 2025'!D29+'May 2025'!D29+'June 2025'!D29+'July 2025'!D29+'August 2025'!D29+'September 2025'!D29+'October 2025'!D29+'November 2025'!D29+'December 2025'!D29+'January 2026'!D29+'February 2026'!D29+'March 2026'!D29</f>
        <v>5220</v>
      </c>
      <c r="E29" s="39">
        <f>'April 2025'!E29+'May 2025'!E29+'June 2025'!E29+'July 2025'!E29+'August 2025'!E29+'September 2025'!E29+'October 2025'!E29+'November 2025'!E29+'December 2025'!E29+'January 2026'!E29+'February 2026'!E29+'March 2026'!E29</f>
        <v>0</v>
      </c>
      <c r="F29" s="39">
        <f>'April 2025'!F29+'May 2025'!F29+'June 2025'!F29+'July 2025'!F29+'August 2025'!F29+'September 2025'!F29+'October 2025'!F29+'November 2025'!F29+'December 2025'!F29+'January 2026'!F29+'February 2026'!F29+'March 2026'!F29</f>
        <v>0</v>
      </c>
      <c r="G29" s="39">
        <f>'April 2025'!G29+'May 2025'!G29+'June 2025'!G29+'July 2025'!G29+'August 2025'!G29+'September 2025'!G29+'October 2025'!G29+'November 2025'!G29+'December 2025'!G29+'January 2026'!G29+'February 2026'!G29+'March 2026'!G29</f>
        <v>113.4</v>
      </c>
      <c r="H29" s="39">
        <f>'April 2025'!H29+'May 2025'!H29+'June 2025'!H29+'July 2025'!H29+'August 2025'!H29+'September 2025'!H29+'October 2025'!H29+'November 2025'!H29+'December 2025'!H29+'January 2026'!H29+'February 2026'!H29+'March 2026'!H29</f>
        <v>0</v>
      </c>
      <c r="I29" s="39">
        <f>'April 2025'!I29+'May 2025'!I29+'June 2025'!I29+'July 2025'!I29+'August 2025'!I29+'September 2025'!I29+'October 2025'!I29+'November 2025'!I29+'December 2025'!I29+'January 2026'!I29+'February 2026'!I29+'March 2026'!I29</f>
        <v>0</v>
      </c>
      <c r="J29" s="39">
        <f>'April 2025'!J29+'May 2025'!J29+'June 2025'!J29+'July 2025'!J29+'August 2025'!J29+'September 2025'!J29+'October 2025'!J29+'November 2025'!J29+'December 2025'!J29+'January 2026'!J29+'February 2026'!J29+'March 2026'!J29</f>
        <v>0</v>
      </c>
      <c r="K29" s="39">
        <f>'April 2025'!K29+'May 2025'!K29+'June 2025'!K29+'July 2025'!K29+'August 2025'!K29+'September 2025'!K29+'October 2025'!K29+'November 2025'!K29+'December 2025'!K29+'January 2026'!K29+'February 2026'!K29+'March 2026'!K29</f>
        <v>0</v>
      </c>
      <c r="L29" s="39">
        <f>'April 2025'!L29+'May 2025'!L29+'June 2025'!L29+'July 2025'!L29+'August 2025'!L29+'September 2025'!L29+'October 2025'!L29+'November 2025'!L29+'December 2025'!L29+'January 2026'!L29+'February 2026'!L29+'March 2026'!L29</f>
        <v>0</v>
      </c>
      <c r="M29" s="39">
        <f>'April 2025'!M29+'May 2025'!M29+'June 2025'!M29+'July 2025'!M29+'August 2025'!M29+'September 2025'!M29+'October 2025'!M29+'November 2025'!M29+'December 2025'!M29+'January 2026'!M29+'February 2026'!M29+'March 2026'!M29</f>
        <v>0</v>
      </c>
      <c r="N29" s="39">
        <f>'April 2025'!N29+'May 2025'!N29+'June 2025'!N29+'July 2025'!N29+'August 2025'!N29+'September 2025'!N29+'October 2025'!N29+'November 2025'!N29+'December 2025'!N29+'January 2026'!N29+'February 2026'!N29+'March 2026'!N29</f>
        <v>0</v>
      </c>
      <c r="O29" s="39">
        <f>'April 2025'!O29+'May 2025'!O29+'June 2025'!O29+'July 2025'!O29+'August 2025'!O29+'September 2025'!O29+'October 2025'!O29+'November 2025'!O29+'December 2025'!O29+'January 2026'!O29+'February 2026'!O29+'March 2026'!O29</f>
        <v>0</v>
      </c>
      <c r="P29" s="39">
        <f>'April 2025'!P29+'May 2025'!P29+'June 2025'!P29+'July 2025'!P29+'August 2025'!P29+'September 2025'!P29+'October 2025'!P29+'November 2025'!P29+'December 2025'!P29+'January 2026'!P29+'February 2026'!P29+'March 2026'!P29</f>
        <v>0</v>
      </c>
      <c r="Q29" s="42">
        <f t="shared" si="0"/>
        <v>5333.4</v>
      </c>
      <c r="R29" s="40">
        <f>'April 2025'!R29+'May 2025'!R29+'June 2025'!R29+'July 2025'!R29+'August 2025'!R29+'September 2025'!R29+'October 2025'!R29+'November 2025'!R29+'December 2025'!R29+'January 2026'!R29+'February 2026'!R29+'March 2026'!R29</f>
        <v>0</v>
      </c>
      <c r="S29" s="40">
        <f>'April 2025'!S29+'May 2025'!S29+'June 2025'!S29+'July 2025'!S29+'August 2025'!S29+'September 2025'!S29+'October 2025'!S29+'November 2025'!S29+'December 2025'!S29+'January 2026'!S29+'February 2026'!S29+'March 2026'!S29</f>
        <v>0</v>
      </c>
      <c r="T29" s="51">
        <f t="shared" si="1"/>
        <v>5333.4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f>'April 2025'!D30+'May 2025'!D30+'June 2025'!D30+'July 2025'!D30+'August 2025'!D30+'September 2025'!D30+'October 2025'!D30+'November 2025'!D30+'December 2025'!D30+'January 2026'!D30+'February 2026'!D30+'March 2026'!D30</f>
        <v>5220</v>
      </c>
      <c r="E30" s="39">
        <f>'April 2025'!E30+'May 2025'!E30+'June 2025'!E30+'July 2025'!E30+'August 2025'!E30+'September 2025'!E30+'October 2025'!E30+'November 2025'!E30+'December 2025'!E30+'January 2026'!E30+'February 2026'!E30+'March 2026'!E30</f>
        <v>0</v>
      </c>
      <c r="F30" s="39">
        <f>'April 2025'!F30+'May 2025'!F30+'June 2025'!F30+'July 2025'!F30+'August 2025'!F30+'September 2025'!F30+'October 2025'!F30+'November 2025'!F30+'December 2025'!F30+'January 2026'!F30+'February 2026'!F30+'March 2026'!F30</f>
        <v>0</v>
      </c>
      <c r="G30" s="39">
        <f>'April 2025'!G30+'May 2025'!G30+'June 2025'!G30+'July 2025'!G30+'August 2025'!G30+'September 2025'!G30+'October 2025'!G30+'November 2025'!G30+'December 2025'!G30+'January 2026'!G30+'February 2026'!G30+'March 2026'!G30</f>
        <v>0</v>
      </c>
      <c r="H30" s="39">
        <f>'April 2025'!H30+'May 2025'!H30+'June 2025'!H30+'July 2025'!H30+'August 2025'!H30+'September 2025'!H30+'October 2025'!H30+'November 2025'!H30+'December 2025'!H30+'January 2026'!H30+'February 2026'!H30+'March 2026'!H30</f>
        <v>0</v>
      </c>
      <c r="I30" s="39">
        <f>'April 2025'!I30+'May 2025'!I30+'June 2025'!I30+'July 2025'!I30+'August 2025'!I30+'September 2025'!I30+'October 2025'!I30+'November 2025'!I30+'December 2025'!I30+'January 2026'!I30+'February 2026'!I30+'March 2026'!I30</f>
        <v>0</v>
      </c>
      <c r="J30" s="39">
        <f>'April 2025'!J30+'May 2025'!J30+'June 2025'!J30+'July 2025'!J30+'August 2025'!J30+'September 2025'!J30+'October 2025'!J30+'November 2025'!J30+'December 2025'!J30+'January 2026'!J30+'February 2026'!J30+'March 2026'!J30</f>
        <v>0</v>
      </c>
      <c r="K30" s="39">
        <f>'April 2025'!K30+'May 2025'!K30+'June 2025'!K30+'July 2025'!K30+'August 2025'!K30+'September 2025'!K30+'October 2025'!K30+'November 2025'!K30+'December 2025'!K30+'January 2026'!K30+'February 2026'!K30+'March 2026'!K30</f>
        <v>0</v>
      </c>
      <c r="L30" s="39">
        <f>'April 2025'!L30+'May 2025'!L30+'June 2025'!L30+'July 2025'!L30+'August 2025'!L30+'September 2025'!L30+'October 2025'!L30+'November 2025'!L30+'December 2025'!L30+'January 2026'!L30+'February 2026'!L30+'March 2026'!L30</f>
        <v>0</v>
      </c>
      <c r="M30" s="39">
        <f>'April 2025'!M30+'May 2025'!M30+'June 2025'!M30+'July 2025'!M30+'August 2025'!M30+'September 2025'!M30+'October 2025'!M30+'November 2025'!M30+'December 2025'!M30+'January 2026'!M30+'February 2026'!M30+'March 2026'!M30</f>
        <v>0</v>
      </c>
      <c r="N30" s="39">
        <f>'April 2025'!N30+'May 2025'!N30+'June 2025'!N30+'July 2025'!N30+'August 2025'!N30+'September 2025'!N30+'October 2025'!N30+'November 2025'!N30+'December 2025'!N30+'January 2026'!N30+'February 2026'!N30+'March 2026'!N30</f>
        <v>0</v>
      </c>
      <c r="O30" s="39">
        <f>'April 2025'!O30+'May 2025'!O30+'June 2025'!O30+'July 2025'!O30+'August 2025'!O30+'September 2025'!O30+'October 2025'!O30+'November 2025'!O30+'December 2025'!O30+'January 2026'!O30+'February 2026'!O30+'March 2026'!O30</f>
        <v>0</v>
      </c>
      <c r="P30" s="39">
        <f>'April 2025'!P30+'May 2025'!P30+'June 2025'!P30+'July 2025'!P30+'August 2025'!P30+'September 2025'!P30+'October 2025'!P30+'November 2025'!P30+'December 2025'!P30+'January 2026'!P30+'February 2026'!P30+'March 2026'!P30</f>
        <v>0</v>
      </c>
      <c r="Q30" s="42">
        <f t="shared" si="0"/>
        <v>5220</v>
      </c>
      <c r="R30" s="40">
        <f>'April 2025'!R30+'May 2025'!R30+'June 2025'!R30+'July 2025'!R30+'August 2025'!R30+'September 2025'!R30+'October 2025'!R30+'November 2025'!R30+'December 2025'!R30+'January 2026'!R30+'February 2026'!R30+'March 2026'!R30</f>
        <v>-175</v>
      </c>
      <c r="S30" s="40">
        <f>'April 2025'!S30+'May 2025'!S30+'June 2025'!S30+'July 2025'!S30+'August 2025'!S30+'September 2025'!S30+'October 2025'!S30+'November 2025'!S30+'December 2025'!S30+'January 2026'!S30+'February 2026'!S30+'March 2026'!S30</f>
        <v>0</v>
      </c>
      <c r="T30" s="20">
        <f t="shared" si="1"/>
        <v>5045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f>'April 2025'!D31+'May 2025'!D31+'June 2025'!D31+'July 2025'!D31+'August 2025'!D31+'September 2025'!D31+'October 2025'!D31+'November 2025'!D31+'December 2025'!D31+'January 2026'!D31+'February 2026'!D31+'March 2026'!D31</f>
        <v>5220</v>
      </c>
      <c r="E31" s="39">
        <f>'April 2025'!E31+'May 2025'!E31+'June 2025'!E31+'July 2025'!E31+'August 2025'!E31+'September 2025'!E31+'October 2025'!E31+'November 2025'!E31+'December 2025'!E31+'January 2026'!E31+'February 2026'!E31+'March 2026'!E31</f>
        <v>7740</v>
      </c>
      <c r="F31" s="39">
        <f>'April 2025'!F31+'May 2025'!F31+'June 2025'!F31+'July 2025'!F31+'August 2025'!F31+'September 2025'!F31+'October 2025'!F31+'November 2025'!F31+'December 2025'!F31+'January 2026'!F31+'February 2026'!F31+'March 2026'!F31</f>
        <v>0</v>
      </c>
      <c r="G31" s="39">
        <f>'April 2025'!G31+'May 2025'!G31+'June 2025'!G31+'July 2025'!G31+'August 2025'!G31+'September 2025'!G31+'October 2025'!G31+'November 2025'!G31+'December 2025'!G31+'January 2026'!G31+'February 2026'!G31+'March 2026'!G31</f>
        <v>495</v>
      </c>
      <c r="H31" s="39">
        <f>'April 2025'!H31+'May 2025'!H31+'June 2025'!H31+'July 2025'!H31+'August 2025'!H31+'September 2025'!H31+'October 2025'!H31+'November 2025'!H31+'December 2025'!H31+'January 2026'!H31+'February 2026'!H31+'March 2026'!H31</f>
        <v>0</v>
      </c>
      <c r="I31" s="39">
        <f>'April 2025'!I31+'May 2025'!I31+'June 2025'!I31+'July 2025'!I31+'August 2025'!I31+'September 2025'!I31+'October 2025'!I31+'November 2025'!I31+'December 2025'!I31+'January 2026'!I31+'February 2026'!I31+'March 2026'!I31</f>
        <v>0</v>
      </c>
      <c r="J31" s="39">
        <f>'April 2025'!J31+'May 2025'!J31+'June 2025'!J31+'July 2025'!J31+'August 2025'!J31+'September 2025'!J31+'October 2025'!J31+'November 2025'!J31+'December 2025'!J31+'January 2026'!J31+'February 2026'!J31+'March 2026'!J31</f>
        <v>0</v>
      </c>
      <c r="K31" s="39">
        <f>'April 2025'!K31+'May 2025'!K31+'June 2025'!K31+'July 2025'!K31+'August 2025'!K31+'September 2025'!K31+'October 2025'!K31+'November 2025'!K31+'December 2025'!K31+'January 2026'!K31+'February 2026'!K31+'March 2026'!K31</f>
        <v>0</v>
      </c>
      <c r="L31" s="39">
        <f>'April 2025'!L31+'May 2025'!L31+'June 2025'!L31+'July 2025'!L31+'August 2025'!L31+'September 2025'!L31+'October 2025'!L31+'November 2025'!L31+'December 2025'!L31+'January 2026'!L31+'February 2026'!L31+'March 2026'!L31</f>
        <v>0</v>
      </c>
      <c r="M31" s="39">
        <f>'April 2025'!M31+'May 2025'!M31+'June 2025'!M31+'July 2025'!M31+'August 2025'!M31+'September 2025'!M31+'October 2025'!M31+'November 2025'!M31+'December 2025'!M31+'January 2026'!M31+'February 2026'!M31+'March 2026'!M31</f>
        <v>0</v>
      </c>
      <c r="N31" s="39">
        <f>'April 2025'!N31+'May 2025'!N31+'June 2025'!N31+'July 2025'!N31+'August 2025'!N31+'September 2025'!N31+'October 2025'!N31+'November 2025'!N31+'December 2025'!N31+'January 2026'!N31+'February 2026'!N31+'March 2026'!N31</f>
        <v>0</v>
      </c>
      <c r="O31" s="39">
        <f>'April 2025'!O31+'May 2025'!O31+'June 2025'!O31+'July 2025'!O31+'August 2025'!O31+'September 2025'!O31+'October 2025'!O31+'November 2025'!O31+'December 2025'!O31+'January 2026'!O31+'February 2026'!O31+'March 2026'!O31</f>
        <v>0</v>
      </c>
      <c r="P31" s="39">
        <f>'April 2025'!P31+'May 2025'!P31+'June 2025'!P31+'July 2025'!P31+'August 2025'!P31+'September 2025'!P31+'October 2025'!P31+'November 2025'!P31+'December 2025'!P31+'January 2026'!P31+'February 2026'!P31+'March 2026'!P31</f>
        <v>0</v>
      </c>
      <c r="Q31" s="42">
        <f t="shared" si="0"/>
        <v>13455</v>
      </c>
      <c r="R31" s="40">
        <f>'April 2025'!R31+'May 2025'!R31+'June 2025'!R31+'July 2025'!R31+'August 2025'!R31+'September 2025'!R31+'October 2025'!R31+'November 2025'!R31+'December 2025'!R31+'January 2026'!R31+'February 2026'!R31+'March 2026'!R31</f>
        <v>0</v>
      </c>
      <c r="S31" s="40">
        <f>'April 2025'!S31+'May 2025'!S31+'June 2025'!S31+'July 2025'!S31+'August 2025'!S31+'September 2025'!S31+'October 2025'!S31+'November 2025'!S31+'December 2025'!S31+'January 2026'!S31+'February 2026'!S31+'March 2026'!S31</f>
        <v>0</v>
      </c>
      <c r="T31" s="20">
        <f t="shared" si="1"/>
        <v>13455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f>'April 2025'!D32+'May 2025'!D32+'June 2025'!D32+'July 2025'!D32+'August 2025'!D32+'September 2025'!D32+'October 2025'!D32+'November 2025'!D32+'December 2025'!D32+'January 2026'!D32+'February 2026'!D32+'March 2026'!D32</f>
        <v>5220</v>
      </c>
      <c r="E32" s="39">
        <f>'April 2025'!E32+'May 2025'!E32+'June 2025'!E32+'July 2025'!E32+'August 2025'!E32+'September 2025'!E32+'October 2025'!E32+'November 2025'!E32+'December 2025'!E32+'January 2026'!E32+'February 2026'!E32+'March 2026'!E32</f>
        <v>797.31999999999994</v>
      </c>
      <c r="F32" s="39">
        <f>'April 2025'!F32+'May 2025'!F32+'June 2025'!F32+'July 2025'!F32+'August 2025'!F32+'September 2025'!F32+'October 2025'!F32+'November 2025'!F32+'December 2025'!F32+'January 2026'!F32+'February 2026'!F32+'March 2026'!F32</f>
        <v>0</v>
      </c>
      <c r="G32" s="39">
        <f>'April 2025'!G32+'May 2025'!G32+'June 2025'!G32+'July 2025'!G32+'August 2025'!G32+'September 2025'!G32+'October 2025'!G32+'November 2025'!G32+'December 2025'!G32+'January 2026'!G32+'February 2026'!G32+'March 2026'!G32</f>
        <v>0</v>
      </c>
      <c r="H32" s="39">
        <f>'April 2025'!H32+'May 2025'!H32+'June 2025'!H32+'July 2025'!H32+'August 2025'!H32+'September 2025'!H32+'October 2025'!H32+'November 2025'!H32+'December 2025'!H32+'January 2026'!H32+'February 2026'!H32+'March 2026'!H32</f>
        <v>0</v>
      </c>
      <c r="I32" s="39">
        <f>'April 2025'!I32+'May 2025'!I32+'June 2025'!I32+'July 2025'!I32+'August 2025'!I32+'September 2025'!I32+'October 2025'!I32+'November 2025'!I32+'December 2025'!I32+'January 2026'!I32+'February 2026'!I32+'March 2026'!I32</f>
        <v>0</v>
      </c>
      <c r="J32" s="39">
        <f>'April 2025'!J32+'May 2025'!J32+'June 2025'!J32+'July 2025'!J32+'August 2025'!J32+'September 2025'!J32+'October 2025'!J32+'November 2025'!J32+'December 2025'!J32+'January 2026'!J32+'February 2026'!J32+'March 2026'!J32</f>
        <v>0</v>
      </c>
      <c r="K32" s="39">
        <f>'April 2025'!K32+'May 2025'!K32+'June 2025'!K32+'July 2025'!K32+'August 2025'!K32+'September 2025'!K32+'October 2025'!K32+'November 2025'!K32+'December 2025'!K32+'January 2026'!K32+'February 2026'!K32+'March 2026'!K32</f>
        <v>0</v>
      </c>
      <c r="L32" s="39">
        <f>'April 2025'!L32+'May 2025'!L32+'June 2025'!L32+'July 2025'!L32+'August 2025'!L32+'September 2025'!L32+'October 2025'!L32+'November 2025'!L32+'December 2025'!L32+'January 2026'!L32+'February 2026'!L32+'March 2026'!L32</f>
        <v>0</v>
      </c>
      <c r="M32" s="39">
        <f>'April 2025'!M32+'May 2025'!M32+'June 2025'!M32+'July 2025'!M32+'August 2025'!M32+'September 2025'!M32+'October 2025'!M32+'November 2025'!M32+'December 2025'!M32+'January 2026'!M32+'February 2026'!M32+'March 2026'!M32</f>
        <v>0</v>
      </c>
      <c r="N32" s="39">
        <f>'April 2025'!N32+'May 2025'!N32+'June 2025'!N32+'July 2025'!N32+'August 2025'!N32+'September 2025'!N32+'October 2025'!N32+'November 2025'!N32+'December 2025'!N32+'January 2026'!N32+'February 2026'!N32+'March 2026'!N32</f>
        <v>0</v>
      </c>
      <c r="O32" s="39">
        <f>'April 2025'!O32+'May 2025'!O32+'June 2025'!O32+'July 2025'!O32+'August 2025'!O32+'September 2025'!O32+'October 2025'!O32+'November 2025'!O32+'December 2025'!O32+'January 2026'!O32+'February 2026'!O32+'March 2026'!O32</f>
        <v>0</v>
      </c>
      <c r="P32" s="39">
        <f>'April 2025'!P32+'May 2025'!P32+'June 2025'!P32+'July 2025'!P32+'August 2025'!P32+'September 2025'!P32+'October 2025'!P32+'November 2025'!P32+'December 2025'!P32+'January 2026'!P32+'February 2026'!P32+'March 2026'!P32</f>
        <v>0</v>
      </c>
      <c r="Q32" s="42">
        <f t="shared" si="0"/>
        <v>6017.32</v>
      </c>
      <c r="R32" s="40">
        <f>'April 2025'!R32+'May 2025'!R32+'June 2025'!R32+'July 2025'!R32+'August 2025'!R32+'September 2025'!R32+'October 2025'!R32+'November 2025'!R32+'December 2025'!R32+'January 2026'!R32+'February 2026'!R32+'March 2026'!R32</f>
        <v>0</v>
      </c>
      <c r="S32" s="40">
        <f>'April 2025'!S32+'May 2025'!S32+'June 2025'!S32+'July 2025'!S32+'August 2025'!S32+'September 2025'!S32+'October 2025'!S32+'November 2025'!S32+'December 2025'!S32+'January 2026'!S32+'February 2026'!S32+'March 2026'!S32</f>
        <v>0</v>
      </c>
      <c r="T32" s="20">
        <f t="shared" si="1"/>
        <v>6017.32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f>'April 2025'!D33+'May 2025'!D33+'June 2025'!D33+'July 2025'!D33+'August 2025'!D33+'September 2025'!D33+'October 2025'!D33+'November 2025'!D33+'December 2025'!D33+'January 2026'!D33+'February 2026'!D33+'March 2026'!D33</f>
        <v>4836</v>
      </c>
      <c r="E33" s="39">
        <f>'April 2025'!E33+'May 2025'!E33+'June 2025'!E33+'July 2025'!E33+'August 2025'!E33+'September 2025'!E33+'October 2025'!E33+'November 2025'!E33+'December 2025'!E33+'January 2026'!E33+'February 2026'!E33+'March 2026'!E33</f>
        <v>3948.43</v>
      </c>
      <c r="F33" s="39">
        <f>'April 2025'!F33+'May 2025'!F33+'June 2025'!F33+'July 2025'!F33+'August 2025'!F33+'September 2025'!F33+'October 2025'!F33+'November 2025'!F33+'December 2025'!F33+'January 2026'!F33+'February 2026'!F33+'March 2026'!F33</f>
        <v>0</v>
      </c>
      <c r="G33" s="39">
        <f>'April 2025'!G33+'May 2025'!G33+'June 2025'!G33+'July 2025'!G33+'August 2025'!G33+'September 2025'!G33+'October 2025'!G33+'November 2025'!G33+'December 2025'!G33+'January 2026'!G33+'February 2026'!G33+'March 2026'!G33</f>
        <v>0</v>
      </c>
      <c r="H33" s="39">
        <f>'April 2025'!H33+'May 2025'!H33+'June 2025'!H33+'July 2025'!H33+'August 2025'!H33+'September 2025'!H33+'October 2025'!H33+'November 2025'!H33+'December 2025'!H33+'January 2026'!H33+'February 2026'!H33+'March 2026'!H33</f>
        <v>0</v>
      </c>
      <c r="I33" s="39">
        <f>'April 2025'!I33+'May 2025'!I33+'June 2025'!I33+'July 2025'!I33+'August 2025'!I33+'September 2025'!I33+'October 2025'!I33+'November 2025'!I33+'December 2025'!I33+'January 2026'!I33+'February 2026'!I33+'March 2026'!I33</f>
        <v>0</v>
      </c>
      <c r="J33" s="39">
        <f>'April 2025'!J33+'May 2025'!J33+'June 2025'!J33+'July 2025'!J33+'August 2025'!J33+'September 2025'!J33+'October 2025'!J33+'November 2025'!J33+'December 2025'!J33+'January 2026'!J33+'February 2026'!J33+'March 2026'!J33</f>
        <v>0</v>
      </c>
      <c r="K33" s="39">
        <f>'April 2025'!K33+'May 2025'!K33+'June 2025'!K33+'July 2025'!K33+'August 2025'!K33+'September 2025'!K33+'October 2025'!K33+'November 2025'!K33+'December 2025'!K33+'January 2026'!K33+'February 2026'!K33+'March 2026'!K33</f>
        <v>0</v>
      </c>
      <c r="L33" s="39">
        <f>'April 2025'!L33+'May 2025'!L33+'June 2025'!L33+'July 2025'!L33+'August 2025'!L33+'September 2025'!L33+'October 2025'!L33+'November 2025'!L33+'December 2025'!L33+'January 2026'!L33+'February 2026'!L33+'March 2026'!L33</f>
        <v>0</v>
      </c>
      <c r="M33" s="39">
        <f>'April 2025'!M33+'May 2025'!M33+'June 2025'!M33+'July 2025'!M33+'August 2025'!M33+'September 2025'!M33+'October 2025'!M33+'November 2025'!M33+'December 2025'!M33+'January 2026'!M33+'February 2026'!M33+'March 2026'!M33</f>
        <v>0</v>
      </c>
      <c r="N33" s="39">
        <f>'April 2025'!N33+'May 2025'!N33+'June 2025'!N33+'July 2025'!N33+'August 2025'!N33+'September 2025'!N33+'October 2025'!N33+'November 2025'!N33+'December 2025'!N33+'January 2026'!N33+'February 2026'!N33+'March 2026'!N33</f>
        <v>0</v>
      </c>
      <c r="O33" s="39">
        <f>'April 2025'!O33+'May 2025'!O33+'June 2025'!O33+'July 2025'!O33+'August 2025'!O33+'September 2025'!O33+'October 2025'!O33+'November 2025'!O33+'December 2025'!O33+'January 2026'!O33+'February 2026'!O33+'March 2026'!O33</f>
        <v>0</v>
      </c>
      <c r="P33" s="39">
        <f>'April 2025'!P33+'May 2025'!P33+'June 2025'!P33+'July 2025'!P33+'August 2025'!P33+'September 2025'!P33+'October 2025'!P33+'November 2025'!P33+'December 2025'!P33+'January 2026'!P33+'February 2026'!P33+'March 2026'!P33</f>
        <v>0</v>
      </c>
      <c r="Q33" s="42">
        <f t="shared" si="0"/>
        <v>8784.43</v>
      </c>
      <c r="R33" s="40">
        <f>'April 2025'!R33+'May 2025'!R33+'June 2025'!R33+'July 2025'!R33+'August 2025'!R33+'September 2025'!R33+'October 2025'!R33+'November 2025'!R33+'December 2025'!R33+'January 2026'!R33+'February 2026'!R33+'March 2026'!R33</f>
        <v>0</v>
      </c>
      <c r="S33" s="40">
        <f>'April 2025'!S33+'May 2025'!S33+'June 2025'!S33+'July 2025'!S33+'August 2025'!S33+'September 2025'!S33+'October 2025'!S33+'November 2025'!S33+'December 2025'!S33+'January 2026'!S33+'February 2026'!S33+'March 2026'!S33</f>
        <v>0</v>
      </c>
      <c r="T33" s="20">
        <f t="shared" si="1"/>
        <v>8784.43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>
        <f>'April 2025'!D34+'May 2025'!D34+'June 2025'!D34+'July 2025'!D34+'August 2025'!D34+'September 2025'!D34+'October 2025'!D34+'November 2025'!D34+'December 2025'!D34+'January 2026'!D34+'February 2026'!D34+'March 2026'!D34</f>
        <v>0</v>
      </c>
      <c r="E34" s="39">
        <f>'April 2025'!E34+'May 2025'!E34+'June 2025'!E34+'July 2025'!E34+'August 2025'!E34+'September 2025'!E34+'October 2025'!E34+'November 2025'!E34+'December 2025'!E34+'January 2026'!E34+'February 2026'!E34+'March 2026'!E34</f>
        <v>0</v>
      </c>
      <c r="F34" s="39">
        <f>'April 2025'!F34+'May 2025'!F34+'June 2025'!F34+'July 2025'!F34+'August 2025'!F34+'September 2025'!F34+'October 2025'!F34+'November 2025'!F34+'December 2025'!F34+'January 2026'!F34+'February 2026'!F34+'March 2026'!F34</f>
        <v>0</v>
      </c>
      <c r="G34" s="39">
        <f>'April 2025'!G34+'May 2025'!G34+'June 2025'!G34+'July 2025'!G34+'August 2025'!G34+'September 2025'!G34+'October 2025'!G34+'November 2025'!G34+'December 2025'!G34+'January 2026'!G34+'February 2026'!G34+'March 2026'!G34</f>
        <v>0</v>
      </c>
      <c r="H34" s="39">
        <f>'April 2025'!H34+'May 2025'!H34+'June 2025'!H34+'July 2025'!H34+'August 2025'!H34+'September 2025'!H34+'October 2025'!H34+'November 2025'!H34+'December 2025'!H34+'January 2026'!H34+'February 2026'!H34+'March 2026'!H34</f>
        <v>0</v>
      </c>
      <c r="I34" s="39">
        <f>'April 2025'!I34+'May 2025'!I34+'June 2025'!I34+'July 2025'!I34+'August 2025'!I34+'September 2025'!I34+'October 2025'!I34+'November 2025'!I34+'December 2025'!I34+'January 2026'!I34+'February 2026'!I34+'March 2026'!I34</f>
        <v>0</v>
      </c>
      <c r="J34" s="39">
        <f>'April 2025'!J34+'May 2025'!J34+'June 2025'!J34+'July 2025'!J34+'August 2025'!J34+'September 2025'!J34+'October 2025'!J34+'November 2025'!J34+'December 2025'!J34+'January 2026'!J34+'February 2026'!J34+'March 2026'!J34</f>
        <v>0</v>
      </c>
      <c r="K34" s="39">
        <f>'April 2025'!K34+'May 2025'!K34+'June 2025'!K34+'July 2025'!K34+'August 2025'!K34+'September 2025'!K34+'October 2025'!K34+'November 2025'!K34+'December 2025'!K34+'January 2026'!K34+'February 2026'!K34+'March 2026'!K34</f>
        <v>0</v>
      </c>
      <c r="L34" s="39">
        <f>'April 2025'!L34+'May 2025'!L34+'June 2025'!L34+'July 2025'!L34+'August 2025'!L34+'September 2025'!L34+'October 2025'!L34+'November 2025'!L34+'December 2025'!L34+'January 2026'!L34+'February 2026'!L34+'March 2026'!L34</f>
        <v>0</v>
      </c>
      <c r="M34" s="39">
        <f>'April 2025'!M34+'May 2025'!M34+'June 2025'!M34+'July 2025'!M34+'August 2025'!M34+'September 2025'!M34+'October 2025'!M34+'November 2025'!M34+'December 2025'!M34+'January 2026'!M34+'February 2026'!M34+'March 2026'!M34</f>
        <v>636.29</v>
      </c>
      <c r="N34" s="39">
        <f>'April 2025'!N34+'May 2025'!N34+'June 2025'!N34+'July 2025'!N34+'August 2025'!N34+'September 2025'!N34+'October 2025'!N34+'November 2025'!N34+'December 2025'!N34+'January 2026'!N34+'February 2026'!N34+'March 2026'!N34</f>
        <v>0</v>
      </c>
      <c r="O34" s="39">
        <f>'April 2025'!O34+'May 2025'!O34+'June 2025'!O34+'July 2025'!O34+'August 2025'!O34+'September 2025'!O34+'October 2025'!O34+'November 2025'!O34+'December 2025'!O34+'January 2026'!O34+'February 2026'!O34+'March 2026'!O34</f>
        <v>0</v>
      </c>
      <c r="P34" s="39">
        <f>'April 2025'!P34+'May 2025'!P34+'June 2025'!P34+'July 2025'!P34+'August 2025'!P34+'September 2025'!P34+'October 2025'!P34+'November 2025'!P34+'December 2025'!P34+'January 2026'!P34+'February 2026'!P34+'March 2026'!P34</f>
        <v>0</v>
      </c>
      <c r="Q34" s="42">
        <f t="shared" si="0"/>
        <v>636.29</v>
      </c>
      <c r="R34" s="40">
        <f>'April 2025'!R34+'May 2025'!R34+'June 2025'!R34+'July 2025'!R34+'August 2025'!R34+'September 2025'!R34+'October 2025'!R34+'November 2025'!R34+'December 2025'!R34+'January 2026'!R34+'February 2026'!R34+'March 2026'!R34</f>
        <v>0</v>
      </c>
      <c r="S34" s="40">
        <f>'April 2025'!S34+'May 2025'!S34+'June 2025'!S34+'July 2025'!S34+'August 2025'!S34+'September 2025'!S34+'October 2025'!S34+'November 2025'!S34+'December 2025'!S34+'January 2026'!S34+'February 2026'!S34+'March 2026'!S34</f>
        <v>0</v>
      </c>
      <c r="T34" s="20">
        <f t="shared" si="1"/>
        <v>636.29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>
        <f>'April 2025'!D35+'May 2025'!D35+'June 2025'!D35+'July 2025'!D35+'August 2025'!D35+'September 2025'!D35+'October 2025'!D35+'November 2025'!D35+'December 2025'!D35+'January 2026'!D35+'February 2026'!D35+'March 2026'!D35</f>
        <v>0</v>
      </c>
      <c r="E35" s="39">
        <f>'April 2025'!E35+'May 2025'!E35+'June 2025'!E35+'July 2025'!E35+'August 2025'!E35+'September 2025'!E35+'October 2025'!E35+'November 2025'!E35+'December 2025'!E35+'January 2026'!E35+'February 2026'!E35+'March 2026'!E35</f>
        <v>0</v>
      </c>
      <c r="F35" s="39">
        <f>'April 2025'!F35+'May 2025'!F35+'June 2025'!F35+'July 2025'!F35+'August 2025'!F35+'September 2025'!F35+'October 2025'!F35+'November 2025'!F35+'December 2025'!F35+'January 2026'!F35+'February 2026'!F35+'March 2026'!F35</f>
        <v>0</v>
      </c>
      <c r="G35" s="39">
        <f>'April 2025'!G35+'May 2025'!G35+'June 2025'!G35+'July 2025'!G35+'August 2025'!G35+'September 2025'!G35+'October 2025'!G35+'November 2025'!G35+'December 2025'!G35+'January 2026'!G35+'February 2026'!G35+'March 2026'!G35</f>
        <v>0</v>
      </c>
      <c r="H35" s="39">
        <f>'April 2025'!H35+'May 2025'!H35+'June 2025'!H35+'July 2025'!H35+'August 2025'!H35+'September 2025'!H35+'October 2025'!H35+'November 2025'!H35+'December 2025'!H35+'January 2026'!H35+'February 2026'!H35+'March 2026'!H35</f>
        <v>0</v>
      </c>
      <c r="I35" s="39">
        <f>'April 2025'!I35+'May 2025'!I35+'June 2025'!I35+'July 2025'!I35+'August 2025'!I35+'September 2025'!I35+'October 2025'!I35+'November 2025'!I35+'December 2025'!I35+'January 2026'!I35+'February 2026'!I35+'March 2026'!I35</f>
        <v>0</v>
      </c>
      <c r="J35" s="39">
        <f>'April 2025'!J35+'May 2025'!J35+'June 2025'!J35+'July 2025'!J35+'August 2025'!J35+'September 2025'!J35+'October 2025'!J35+'November 2025'!J35+'December 2025'!J35+'January 2026'!J35+'February 2026'!J35+'March 2026'!J35</f>
        <v>0</v>
      </c>
      <c r="K35" s="39">
        <f>'April 2025'!K35+'May 2025'!K35+'June 2025'!K35+'July 2025'!K35+'August 2025'!K35+'September 2025'!K35+'October 2025'!K35+'November 2025'!K35+'December 2025'!K35+'January 2026'!K35+'February 2026'!K35+'March 2026'!K35</f>
        <v>0</v>
      </c>
      <c r="L35" s="39">
        <f>'April 2025'!L35+'May 2025'!L35+'June 2025'!L35+'July 2025'!L35+'August 2025'!L35+'September 2025'!L35+'October 2025'!L35+'November 2025'!L35+'December 2025'!L35+'January 2026'!L35+'February 2026'!L35+'March 2026'!L35</f>
        <v>0</v>
      </c>
      <c r="M35" s="39">
        <f>'April 2025'!M35+'May 2025'!M35+'June 2025'!M35+'July 2025'!M35+'August 2025'!M35+'September 2025'!M35+'October 2025'!M35+'November 2025'!M35+'December 2025'!M35+'January 2026'!M35+'February 2026'!M35+'March 2026'!M35</f>
        <v>900</v>
      </c>
      <c r="N35" s="39">
        <f>'April 2025'!N35+'May 2025'!N35+'June 2025'!N35+'July 2025'!N35+'August 2025'!N35+'September 2025'!N35+'October 2025'!N35+'November 2025'!N35+'December 2025'!N35+'January 2026'!N35+'February 2026'!N35+'March 2026'!N35</f>
        <v>0</v>
      </c>
      <c r="O35" s="39">
        <f>'April 2025'!O35+'May 2025'!O35+'June 2025'!O35+'July 2025'!O35+'August 2025'!O35+'September 2025'!O35+'October 2025'!O35+'November 2025'!O35+'December 2025'!O35+'January 2026'!O35+'February 2026'!O35+'March 2026'!O35</f>
        <v>0</v>
      </c>
      <c r="P35" s="39">
        <f>'April 2025'!P35+'May 2025'!P35+'June 2025'!P35+'July 2025'!P35+'August 2025'!P35+'September 2025'!P35+'October 2025'!P35+'November 2025'!P35+'December 2025'!P35+'January 2026'!P35+'February 2026'!P35+'March 2026'!P35</f>
        <v>0</v>
      </c>
      <c r="Q35" s="42">
        <f t="shared" si="0"/>
        <v>900</v>
      </c>
      <c r="R35" s="40">
        <f>'April 2025'!R35+'May 2025'!R35+'June 2025'!R35+'July 2025'!R35+'August 2025'!R35+'September 2025'!R35+'October 2025'!R35+'November 2025'!R35+'December 2025'!R35+'January 2026'!R35+'February 2026'!R35+'March 2026'!R35</f>
        <v>0</v>
      </c>
      <c r="S35" s="40">
        <f>'April 2025'!S35+'May 2025'!S35+'June 2025'!S35+'July 2025'!S35+'August 2025'!S35+'September 2025'!S35+'October 2025'!S35+'November 2025'!S35+'December 2025'!S35+'January 2026'!S35+'February 2026'!S35+'March 2026'!S35</f>
        <v>0</v>
      </c>
      <c r="T35" s="20">
        <f t="shared" si="1"/>
        <v>900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>
        <f>'April 2025'!D36+'May 2025'!D36+'June 2025'!D36+'July 2025'!D36+'August 2025'!D36+'September 2025'!D36+'October 2025'!D36+'November 2025'!D36+'December 2025'!D36+'January 2026'!D36+'February 2026'!D36+'March 2026'!D36</f>
        <v>0</v>
      </c>
      <c r="E36" s="39">
        <f>'April 2025'!E36+'May 2025'!E36+'June 2025'!E36+'July 2025'!E36+'August 2025'!E36+'September 2025'!E36+'October 2025'!E36+'November 2025'!E36+'December 2025'!E36+'January 2026'!E36+'February 2026'!E36+'March 2026'!E36</f>
        <v>0</v>
      </c>
      <c r="F36" s="39">
        <f>'April 2025'!F36+'May 2025'!F36+'June 2025'!F36+'July 2025'!F36+'August 2025'!F36+'September 2025'!F36+'October 2025'!F36+'November 2025'!F36+'December 2025'!F36+'January 2026'!F36+'February 2026'!F36+'March 2026'!F36</f>
        <v>0</v>
      </c>
      <c r="G36" s="39">
        <f>'April 2025'!G36+'May 2025'!G36+'June 2025'!G36+'July 2025'!G36+'August 2025'!G36+'September 2025'!G36+'October 2025'!G36+'November 2025'!G36+'December 2025'!G36+'January 2026'!G36+'February 2026'!G36+'March 2026'!G36</f>
        <v>0</v>
      </c>
      <c r="H36" s="39">
        <f>'April 2025'!H36+'May 2025'!H36+'June 2025'!H36+'July 2025'!H36+'August 2025'!H36+'September 2025'!H36+'October 2025'!H36+'November 2025'!H36+'December 2025'!H36+'January 2026'!H36+'February 2026'!H36+'March 2026'!H36</f>
        <v>0</v>
      </c>
      <c r="I36" s="39">
        <f>'April 2025'!I36+'May 2025'!I36+'June 2025'!I36+'July 2025'!I36+'August 2025'!I36+'September 2025'!I36+'October 2025'!I36+'November 2025'!I36+'December 2025'!I36+'January 2026'!I36+'February 2026'!I36+'March 2026'!I36</f>
        <v>0</v>
      </c>
      <c r="J36" s="39">
        <f>'April 2025'!J36+'May 2025'!J36+'June 2025'!J36+'July 2025'!J36+'August 2025'!J36+'September 2025'!J36+'October 2025'!J36+'November 2025'!J36+'December 2025'!J36+'January 2026'!J36+'February 2026'!J36+'March 2026'!J36</f>
        <v>0</v>
      </c>
      <c r="K36" s="39">
        <f>'April 2025'!K36+'May 2025'!K36+'June 2025'!K36+'July 2025'!K36+'August 2025'!K36+'September 2025'!K36+'October 2025'!K36+'November 2025'!K36+'December 2025'!K36+'January 2026'!K36+'February 2026'!K36+'March 2026'!K36</f>
        <v>0</v>
      </c>
      <c r="L36" s="39">
        <f>'April 2025'!L36+'May 2025'!L36+'June 2025'!L36+'July 2025'!L36+'August 2025'!L36+'September 2025'!L36+'October 2025'!L36+'November 2025'!L36+'December 2025'!L36+'January 2026'!L36+'February 2026'!L36+'March 2026'!L36</f>
        <v>0</v>
      </c>
      <c r="M36" s="39">
        <f>'April 2025'!M36+'May 2025'!M36+'June 2025'!M36+'July 2025'!M36+'August 2025'!M36+'September 2025'!M36+'October 2025'!M36+'November 2025'!M36+'December 2025'!M36+'January 2026'!M36+'February 2026'!M36+'March 2026'!M36</f>
        <v>0</v>
      </c>
      <c r="N36" s="39">
        <f>'April 2025'!N36+'May 2025'!N36+'June 2025'!N36+'July 2025'!N36+'August 2025'!N36+'September 2025'!N36+'October 2025'!N36+'November 2025'!N36+'December 2025'!N36+'January 2026'!N36+'February 2026'!N36+'March 2026'!N36</f>
        <v>0</v>
      </c>
      <c r="O36" s="39">
        <f>'April 2025'!O36+'May 2025'!O36+'June 2025'!O36+'July 2025'!O36+'August 2025'!O36+'September 2025'!O36+'October 2025'!O36+'November 2025'!O36+'December 2025'!O36+'January 2026'!O36+'February 2026'!O36+'March 2026'!O36</f>
        <v>0</v>
      </c>
      <c r="P36" s="39">
        <f>'April 2025'!P36+'May 2025'!P36+'June 2025'!P36+'July 2025'!P36+'August 2025'!P36+'September 2025'!P36+'October 2025'!P36+'November 2025'!P36+'December 2025'!P36+'January 2026'!P36+'February 2026'!P36+'March 2026'!P36</f>
        <v>0</v>
      </c>
      <c r="Q36" s="42">
        <f t="shared" si="0"/>
        <v>0</v>
      </c>
      <c r="R36" s="40">
        <f>'April 2025'!R36+'May 2025'!R36+'June 2025'!R36+'July 2025'!R36+'August 2025'!R36+'September 2025'!R36+'October 2025'!R36+'November 2025'!R36+'December 2025'!R36+'January 2026'!R36+'February 2026'!R36+'March 2026'!R36</f>
        <v>0</v>
      </c>
      <c r="S36" s="40">
        <f>'April 2025'!S36+'May 2025'!S36+'June 2025'!S36+'July 2025'!S36+'August 2025'!S36+'September 2025'!S36+'October 2025'!S36+'November 2025'!S36+'December 2025'!S36+'January 2026'!S36+'February 2026'!S36+'March 2026'!S36</f>
        <v>0</v>
      </c>
      <c r="T36" s="20">
        <f t="shared" si="1"/>
        <v>0</v>
      </c>
    </row>
    <row r="37" spans="1:20" ht="14.4" x14ac:dyDescent="0.3">
      <c r="A37" s="56">
        <v>101267</v>
      </c>
      <c r="B37" s="56" t="s">
        <v>89</v>
      </c>
      <c r="C37" s="57" t="s">
        <v>49</v>
      </c>
      <c r="D37" s="39">
        <f>'April 2025'!D37+'May 2025'!D37+'June 2025'!D37+'July 2025'!D37+'August 2025'!D37+'September 2025'!D37+'October 2025'!D37+'November 2025'!D37+'December 2025'!D37+'January 2026'!D37+'February 2026'!D37+'March 2026'!D37</f>
        <v>5220</v>
      </c>
      <c r="E37" s="39">
        <f>'April 2025'!E37+'May 2025'!E37+'June 2025'!E37+'July 2025'!E37+'August 2025'!E37+'September 2025'!E37+'October 2025'!E37+'November 2025'!E37+'December 2025'!E37+'January 2026'!E37+'February 2026'!E37+'March 2026'!E37</f>
        <v>7740</v>
      </c>
      <c r="F37" s="39">
        <f>'April 2025'!F37+'May 2025'!F37+'June 2025'!F37+'July 2025'!F37+'August 2025'!F37+'September 2025'!F37+'October 2025'!F37+'November 2025'!F37+'December 2025'!F37+'January 2026'!F37+'February 2026'!F37+'March 2026'!F37</f>
        <v>0</v>
      </c>
      <c r="G37" s="39">
        <f>'April 2025'!G37+'May 2025'!G37+'June 2025'!G37+'July 2025'!G37+'August 2025'!G37+'September 2025'!G37+'October 2025'!G37+'November 2025'!G37+'December 2025'!G37+'January 2026'!G37+'February 2026'!G37+'March 2026'!G37</f>
        <v>487.35</v>
      </c>
      <c r="H37" s="39">
        <f>'April 2025'!H37+'May 2025'!H37+'June 2025'!H37+'July 2025'!H37+'August 2025'!H37+'September 2025'!H37+'October 2025'!H37+'November 2025'!H37+'December 2025'!H37+'January 2026'!H37+'February 2026'!H37+'March 2026'!H37</f>
        <v>0</v>
      </c>
      <c r="I37" s="39">
        <f>'April 2025'!I37+'May 2025'!I37+'June 2025'!I37+'July 2025'!I37+'August 2025'!I37+'September 2025'!I37+'October 2025'!I37+'November 2025'!I37+'December 2025'!I37+'January 2026'!I37+'February 2026'!I37+'March 2026'!I37</f>
        <v>0</v>
      </c>
      <c r="J37" s="39">
        <f>'April 2025'!J37+'May 2025'!J37+'June 2025'!J37+'July 2025'!J37+'August 2025'!J37+'September 2025'!J37+'October 2025'!J37+'November 2025'!J37+'December 2025'!J37+'January 2026'!J37+'February 2026'!J37+'March 2026'!J37</f>
        <v>19.100000000000001</v>
      </c>
      <c r="K37" s="39">
        <f>'April 2025'!K37+'May 2025'!K37+'June 2025'!K37+'July 2025'!K37+'August 2025'!K37+'September 2025'!K37+'October 2025'!K37+'November 2025'!K37+'December 2025'!K37+'January 2026'!K37+'February 2026'!K37+'March 2026'!K37</f>
        <v>0</v>
      </c>
      <c r="L37" s="39">
        <f>'April 2025'!L37+'May 2025'!L37+'June 2025'!L37+'July 2025'!L37+'August 2025'!L37+'September 2025'!L37+'October 2025'!L37+'November 2025'!L37+'December 2025'!L37+'January 2026'!L37+'February 2026'!L37+'March 2026'!L37</f>
        <v>0</v>
      </c>
      <c r="M37" s="39">
        <f>'April 2025'!M37+'May 2025'!M37+'June 2025'!M37+'July 2025'!M37+'August 2025'!M37+'September 2025'!M37+'October 2025'!M37+'November 2025'!M37+'December 2025'!M37+'January 2026'!M37+'February 2026'!M37+'March 2026'!M37</f>
        <v>0</v>
      </c>
      <c r="N37" s="39">
        <f>'April 2025'!N37+'May 2025'!N37+'June 2025'!N37+'July 2025'!N37+'August 2025'!N37+'September 2025'!N37+'October 2025'!N37+'November 2025'!N37+'December 2025'!N37+'January 2026'!N37+'February 2026'!N37+'March 2026'!N37</f>
        <v>0</v>
      </c>
      <c r="O37" s="39">
        <f>'April 2025'!O37+'May 2025'!O37+'June 2025'!O37+'July 2025'!O37+'August 2025'!O37+'September 2025'!O37+'October 2025'!O37+'November 2025'!O37+'December 2025'!O37+'January 2026'!O37+'February 2026'!O37+'March 2026'!O37</f>
        <v>0</v>
      </c>
      <c r="P37" s="39">
        <f>'April 2025'!P37+'May 2025'!P37+'June 2025'!P37+'July 2025'!P37+'August 2025'!P37+'September 2025'!P37+'October 2025'!P37+'November 2025'!P37+'December 2025'!P37+'January 2026'!P37+'February 2026'!P37+'March 2026'!P37</f>
        <v>22</v>
      </c>
      <c r="Q37" s="42">
        <f t="shared" si="0"/>
        <v>13488.45</v>
      </c>
      <c r="R37" s="40">
        <f>'April 2025'!R37+'May 2025'!R37+'June 2025'!R37+'July 2025'!R37+'August 2025'!R37+'September 2025'!R37+'October 2025'!R37+'November 2025'!R37+'December 2025'!R37+'January 2026'!R37+'February 2026'!R37+'March 2026'!R37</f>
        <v>0</v>
      </c>
      <c r="S37" s="40">
        <f>'April 2025'!S37+'May 2025'!S37+'June 2025'!S37+'July 2025'!S37+'August 2025'!S37+'September 2025'!S37+'October 2025'!S37+'November 2025'!S37+'December 2025'!S37+'January 2026'!S37+'February 2026'!S37+'March 2026'!S37</f>
        <v>0</v>
      </c>
      <c r="T37" s="20">
        <f t="shared" ref="T37:T46" si="2">SUM(Q37:S37)</f>
        <v>13488.45</v>
      </c>
    </row>
    <row r="38" spans="1:20" ht="14.4" x14ac:dyDescent="0.3">
      <c r="A38" s="56">
        <v>101268</v>
      </c>
      <c r="B38" s="56" t="s">
        <v>90</v>
      </c>
      <c r="C38" s="57" t="s">
        <v>47</v>
      </c>
      <c r="D38" s="39">
        <f>'April 2025'!D38+'May 2025'!D38+'June 2025'!D38+'July 2025'!D38+'August 2025'!D38+'September 2025'!D38+'October 2025'!D38+'November 2025'!D38+'December 2025'!D38+'January 2026'!D38+'February 2026'!D38+'March 2026'!D38</f>
        <v>0</v>
      </c>
      <c r="E38" s="39">
        <f>'April 2025'!E38+'May 2025'!E38+'June 2025'!E38+'July 2025'!E38+'August 2025'!E38+'September 2025'!E38+'October 2025'!E38+'November 2025'!E38+'December 2025'!E38+'January 2026'!E38+'February 2026'!E38+'March 2026'!E38</f>
        <v>0</v>
      </c>
      <c r="F38" s="39">
        <f>'April 2025'!F38+'May 2025'!F38+'June 2025'!F38+'July 2025'!F38+'August 2025'!F38+'September 2025'!F38+'October 2025'!F38+'November 2025'!F38+'December 2025'!F38+'January 2026'!F38+'February 2026'!F38+'March 2026'!F38</f>
        <v>0</v>
      </c>
      <c r="G38" s="39">
        <f>'April 2025'!G38+'May 2025'!G38+'June 2025'!G38+'July 2025'!G38+'August 2025'!G38+'September 2025'!G38+'October 2025'!G38+'November 2025'!G38+'December 2025'!G38+'January 2026'!G38+'February 2026'!G38+'March 2026'!G38</f>
        <v>0</v>
      </c>
      <c r="H38" s="39">
        <f>'April 2025'!H38+'May 2025'!H38+'June 2025'!H38+'July 2025'!H38+'August 2025'!H38+'September 2025'!H38+'October 2025'!H38+'November 2025'!H38+'December 2025'!H38+'January 2026'!H38+'February 2026'!H38+'March 2026'!H38</f>
        <v>0</v>
      </c>
      <c r="I38" s="39">
        <f>'April 2025'!I38+'May 2025'!I38+'June 2025'!I38+'July 2025'!I38+'August 2025'!I38+'September 2025'!I38+'October 2025'!I38+'November 2025'!I38+'December 2025'!I38+'January 2026'!I38+'February 2026'!I38+'March 2026'!I38</f>
        <v>0</v>
      </c>
      <c r="J38" s="39">
        <f>'April 2025'!J38+'May 2025'!J38+'June 2025'!J38+'July 2025'!J38+'August 2025'!J38+'September 2025'!J38+'October 2025'!J38+'November 2025'!J38+'December 2025'!J38+'January 2026'!J38+'February 2026'!J38+'March 2026'!J38</f>
        <v>0</v>
      </c>
      <c r="K38" s="39">
        <f>'April 2025'!K38+'May 2025'!K38+'June 2025'!K38+'July 2025'!K38+'August 2025'!K38+'September 2025'!K38+'October 2025'!K38+'November 2025'!K38+'December 2025'!K38+'January 2026'!K38+'February 2026'!K38+'March 2026'!K38</f>
        <v>0</v>
      </c>
      <c r="L38" s="39">
        <f>'April 2025'!L38+'May 2025'!L38+'June 2025'!L38+'July 2025'!L38+'August 2025'!L38+'September 2025'!L38+'October 2025'!L38+'November 2025'!L38+'December 2025'!L38+'January 2026'!L38+'February 2026'!L38+'March 2026'!L38</f>
        <v>0</v>
      </c>
      <c r="M38" s="39">
        <f>'April 2025'!M38+'May 2025'!M38+'June 2025'!M38+'July 2025'!M38+'August 2025'!M38+'September 2025'!M38+'October 2025'!M38+'November 2025'!M38+'December 2025'!M38+'January 2026'!M38+'February 2026'!M38+'March 2026'!M38</f>
        <v>0</v>
      </c>
      <c r="N38" s="39">
        <f>'April 2025'!N38+'May 2025'!N38+'June 2025'!N38+'July 2025'!N38+'August 2025'!N38+'September 2025'!N38+'October 2025'!N38+'November 2025'!N38+'December 2025'!N38+'January 2026'!N38+'February 2026'!N38+'March 2026'!N38</f>
        <v>0</v>
      </c>
      <c r="O38" s="39">
        <f>'April 2025'!O38+'May 2025'!O38+'June 2025'!O38+'July 2025'!O38+'August 2025'!O38+'September 2025'!O38+'October 2025'!O38+'November 2025'!O38+'December 2025'!O38+'January 2026'!O38+'February 2026'!O38+'March 2026'!O38</f>
        <v>0</v>
      </c>
      <c r="P38" s="39">
        <f>'April 2025'!P38+'May 2025'!P38+'June 2025'!P38+'July 2025'!P38+'August 2025'!P38+'September 2025'!P38+'October 2025'!P38+'November 2025'!P38+'December 2025'!P38+'January 2026'!P38+'February 2026'!P38+'March 2026'!P38</f>
        <v>0</v>
      </c>
      <c r="Q38" s="42">
        <f t="shared" si="0"/>
        <v>0</v>
      </c>
      <c r="R38" s="40">
        <f>'April 2025'!R38+'May 2025'!R38+'June 2025'!R38+'July 2025'!R38+'August 2025'!R38+'September 2025'!R38+'October 2025'!R38+'November 2025'!R38+'December 2025'!R38+'January 2026'!R38+'February 2026'!R38+'March 2026'!R38</f>
        <v>0</v>
      </c>
      <c r="S38" s="40">
        <f>'April 2025'!S38+'May 2025'!S38+'June 2025'!S38+'July 2025'!S38+'August 2025'!S38+'September 2025'!S38+'October 2025'!S38+'November 2025'!S38+'December 2025'!S38+'January 2026'!S38+'February 2026'!S38+'March 2026'!S38</f>
        <v>0</v>
      </c>
      <c r="T38" s="20">
        <f t="shared" si="2"/>
        <v>0</v>
      </c>
    </row>
    <row r="39" spans="1:20" ht="14.4" x14ac:dyDescent="0.3">
      <c r="A39" s="56">
        <v>101269</v>
      </c>
      <c r="B39" s="56" t="s">
        <v>91</v>
      </c>
      <c r="C39" s="57" t="s">
        <v>92</v>
      </c>
      <c r="D39" s="39">
        <f>'April 2025'!D39+'May 2025'!D39+'June 2025'!D39+'July 2025'!D39+'August 2025'!D39+'September 2025'!D39+'October 2025'!D39+'November 2025'!D39+'December 2025'!D39+'January 2026'!D39+'February 2026'!D39+'March 2026'!D39</f>
        <v>5220</v>
      </c>
      <c r="E39" s="39">
        <f>'April 2025'!E39+'May 2025'!E39+'June 2025'!E39+'July 2025'!E39+'August 2025'!E39+'September 2025'!E39+'October 2025'!E39+'November 2025'!E39+'December 2025'!E39+'January 2026'!E39+'February 2026'!E39+'March 2026'!E39</f>
        <v>0</v>
      </c>
      <c r="F39" s="39">
        <f>'April 2025'!F39+'May 2025'!F39+'June 2025'!F39+'July 2025'!F39+'August 2025'!F39+'September 2025'!F39+'October 2025'!F39+'November 2025'!F39+'December 2025'!F39+'January 2026'!F39+'February 2026'!F39+'March 2026'!F39</f>
        <v>0</v>
      </c>
      <c r="G39" s="39">
        <f>'April 2025'!G39+'May 2025'!G39+'June 2025'!G39+'July 2025'!G39+'August 2025'!G39+'September 2025'!G39+'October 2025'!G39+'November 2025'!G39+'December 2025'!G39+'January 2026'!G39+'February 2026'!G39+'March 2026'!G39</f>
        <v>0</v>
      </c>
      <c r="H39" s="39">
        <f>'April 2025'!H39+'May 2025'!H39+'June 2025'!H39+'July 2025'!H39+'August 2025'!H39+'September 2025'!H39+'October 2025'!H39+'November 2025'!H39+'December 2025'!H39+'January 2026'!H39+'February 2026'!H39+'March 2026'!H39</f>
        <v>0</v>
      </c>
      <c r="I39" s="39">
        <f>'April 2025'!I39+'May 2025'!I39+'June 2025'!I39+'July 2025'!I39+'August 2025'!I39+'September 2025'!I39+'October 2025'!I39+'November 2025'!I39+'December 2025'!I39+'January 2026'!I39+'February 2026'!I39+'March 2026'!I39</f>
        <v>0</v>
      </c>
      <c r="J39" s="39">
        <f>'April 2025'!J39+'May 2025'!J39+'June 2025'!J39+'July 2025'!J39+'August 2025'!J39+'September 2025'!J39+'October 2025'!J39+'November 2025'!J39+'December 2025'!J39+'January 2026'!J39+'February 2026'!J39+'March 2026'!J39</f>
        <v>0</v>
      </c>
      <c r="K39" s="39">
        <f>'April 2025'!K39+'May 2025'!K39+'June 2025'!K39+'July 2025'!K39+'August 2025'!K39+'September 2025'!K39+'October 2025'!K39+'November 2025'!K39+'December 2025'!K39+'January 2026'!K39+'February 2026'!K39+'March 2026'!K39</f>
        <v>0</v>
      </c>
      <c r="L39" s="39">
        <f>'April 2025'!L39+'May 2025'!L39+'June 2025'!L39+'July 2025'!L39+'August 2025'!L39+'September 2025'!L39+'October 2025'!L39+'November 2025'!L39+'December 2025'!L39+'January 2026'!L39+'February 2026'!L39+'March 2026'!L39</f>
        <v>0</v>
      </c>
      <c r="M39" s="39">
        <f>'April 2025'!M39+'May 2025'!M39+'June 2025'!M39+'July 2025'!M39+'August 2025'!M39+'September 2025'!M39+'October 2025'!M39+'November 2025'!M39+'December 2025'!M39+'January 2026'!M39+'February 2026'!M39+'March 2026'!M39</f>
        <v>0</v>
      </c>
      <c r="N39" s="39">
        <f>'April 2025'!N39+'May 2025'!N39+'June 2025'!N39+'July 2025'!N39+'August 2025'!N39+'September 2025'!N39+'October 2025'!N39+'November 2025'!N39+'December 2025'!N39+'January 2026'!N39+'February 2026'!N39+'March 2026'!N39</f>
        <v>0</v>
      </c>
      <c r="O39" s="39">
        <f>'April 2025'!O39+'May 2025'!O39+'June 2025'!O39+'July 2025'!O39+'August 2025'!O39+'September 2025'!O39+'October 2025'!O39+'November 2025'!O39+'December 2025'!O39+'January 2026'!O39+'February 2026'!O39+'March 2026'!O39</f>
        <v>0</v>
      </c>
      <c r="P39" s="39">
        <f>'April 2025'!P39+'May 2025'!P39+'June 2025'!P39+'July 2025'!P39+'August 2025'!P39+'September 2025'!P39+'October 2025'!P39+'November 2025'!P39+'December 2025'!P39+'January 2026'!P39+'February 2026'!P39+'March 2026'!P39</f>
        <v>0</v>
      </c>
      <c r="Q39" s="42">
        <f t="shared" si="0"/>
        <v>5220</v>
      </c>
      <c r="R39" s="40">
        <f>'April 2025'!R39+'May 2025'!R39+'June 2025'!R39+'July 2025'!R39+'August 2025'!R39+'September 2025'!R39+'October 2025'!R39+'November 2025'!R39+'December 2025'!R39+'January 2026'!R39+'February 2026'!R39+'March 2026'!R39</f>
        <v>0</v>
      </c>
      <c r="S39" s="40">
        <f>'April 2025'!S39+'May 2025'!S39+'June 2025'!S39+'July 2025'!S39+'August 2025'!S39+'September 2025'!S39+'October 2025'!S39+'November 2025'!S39+'December 2025'!S39+'January 2026'!S39+'February 2026'!S39+'March 2026'!S39</f>
        <v>0</v>
      </c>
      <c r="T39" s="20">
        <f t="shared" si="2"/>
        <v>5220</v>
      </c>
    </row>
    <row r="40" spans="1:20" ht="14.4" x14ac:dyDescent="0.3">
      <c r="A40" s="56">
        <v>101270</v>
      </c>
      <c r="B40" s="56" t="s">
        <v>93</v>
      </c>
      <c r="C40" s="57" t="s">
        <v>88</v>
      </c>
      <c r="D40" s="39">
        <f>'April 2025'!D40+'May 2025'!D40+'June 2025'!D40+'July 2025'!D40+'August 2025'!D40+'September 2025'!D40+'October 2025'!D40+'November 2025'!D40+'December 2025'!D40+'January 2026'!D40+'February 2026'!D40+'March 2026'!D40</f>
        <v>5220</v>
      </c>
      <c r="E40" s="39">
        <f>'April 2025'!E40+'May 2025'!E40+'June 2025'!E40+'July 2025'!E40+'August 2025'!E40+'September 2025'!E40+'October 2025'!E40+'November 2025'!E40+'December 2025'!E40+'January 2026'!E40+'February 2026'!E40+'March 2026'!E40</f>
        <v>0</v>
      </c>
      <c r="F40" s="39">
        <f>'April 2025'!F40+'May 2025'!F40+'June 2025'!F40+'July 2025'!F40+'August 2025'!F40+'September 2025'!F40+'October 2025'!F40+'November 2025'!F40+'December 2025'!F40+'January 2026'!F40+'February 2026'!F40+'March 2026'!F40</f>
        <v>0</v>
      </c>
      <c r="G40" s="39">
        <f>'April 2025'!G40+'May 2025'!G40+'June 2025'!G40+'July 2025'!G40+'August 2025'!G40+'September 2025'!G40+'October 2025'!G40+'November 2025'!G40+'December 2025'!G40+'January 2026'!G40+'February 2026'!G40+'March 2026'!G40</f>
        <v>0</v>
      </c>
      <c r="H40" s="39">
        <f>'April 2025'!H40+'May 2025'!H40+'June 2025'!H40+'July 2025'!H40+'August 2025'!H40+'September 2025'!H40+'October 2025'!H40+'November 2025'!H40+'December 2025'!H40+'January 2026'!H40+'February 2026'!H40+'March 2026'!H40</f>
        <v>0</v>
      </c>
      <c r="I40" s="39">
        <f>'April 2025'!I40+'May 2025'!I40+'June 2025'!I40+'July 2025'!I40+'August 2025'!I40+'September 2025'!I40+'October 2025'!I40+'November 2025'!I40+'December 2025'!I40+'January 2026'!I40+'February 2026'!I40+'March 2026'!I40</f>
        <v>0</v>
      </c>
      <c r="J40" s="39">
        <f>'April 2025'!J40+'May 2025'!J40+'June 2025'!J40+'July 2025'!J40+'August 2025'!J40+'September 2025'!J40+'October 2025'!J40+'November 2025'!J40+'December 2025'!J40+'January 2026'!J40+'February 2026'!J40+'March 2026'!J40</f>
        <v>0</v>
      </c>
      <c r="K40" s="39">
        <f>'April 2025'!K40+'May 2025'!K40+'June 2025'!K40+'July 2025'!K40+'August 2025'!K40+'September 2025'!K40+'October 2025'!K40+'November 2025'!K40+'December 2025'!K40+'January 2026'!K40+'February 2026'!K40+'March 2026'!K40</f>
        <v>0</v>
      </c>
      <c r="L40" s="39">
        <f>'April 2025'!L40+'May 2025'!L40+'June 2025'!L40+'July 2025'!L40+'August 2025'!L40+'September 2025'!L40+'October 2025'!L40+'November 2025'!L40+'December 2025'!L40+'January 2026'!L40+'February 2026'!L40+'March 2026'!L40</f>
        <v>0</v>
      </c>
      <c r="M40" s="39">
        <f>'April 2025'!M40+'May 2025'!M40+'June 2025'!M40+'July 2025'!M40+'August 2025'!M40+'September 2025'!M40+'October 2025'!M40+'November 2025'!M40+'December 2025'!M40+'January 2026'!M40+'February 2026'!M40+'March 2026'!M40</f>
        <v>0</v>
      </c>
      <c r="N40" s="39">
        <f>'April 2025'!N40+'May 2025'!N40+'June 2025'!N40+'July 2025'!N40+'August 2025'!N40+'September 2025'!N40+'October 2025'!N40+'November 2025'!N40+'December 2025'!N40+'January 2026'!N40+'February 2026'!N40+'March 2026'!N40</f>
        <v>0</v>
      </c>
      <c r="O40" s="39">
        <f>'April 2025'!O40+'May 2025'!O40+'June 2025'!O40+'July 2025'!O40+'August 2025'!O40+'September 2025'!O40+'October 2025'!O40+'November 2025'!O40+'December 2025'!O40+'January 2026'!O40+'February 2026'!O40+'March 2026'!O40</f>
        <v>0</v>
      </c>
      <c r="P40" s="39">
        <f>'April 2025'!P40+'May 2025'!P40+'June 2025'!P40+'July 2025'!P40+'August 2025'!P40+'September 2025'!P40+'October 2025'!P40+'November 2025'!P40+'December 2025'!P40+'January 2026'!P40+'February 2026'!P40+'March 2026'!P40</f>
        <v>0</v>
      </c>
      <c r="Q40" s="42">
        <f t="shared" si="0"/>
        <v>5220</v>
      </c>
      <c r="R40" s="40">
        <f>'April 2025'!R40+'May 2025'!R40+'June 2025'!R40+'July 2025'!R40+'August 2025'!R40+'September 2025'!R40+'October 2025'!R40+'November 2025'!R40+'December 2025'!R40+'January 2026'!R40+'February 2026'!R40+'March 2026'!R40</f>
        <v>0</v>
      </c>
      <c r="S40" s="40">
        <f>'April 2025'!S40+'May 2025'!S40+'June 2025'!S40+'July 2025'!S40+'August 2025'!S40+'September 2025'!S40+'October 2025'!S40+'November 2025'!S40+'December 2025'!S40+'January 2026'!S40+'February 2026'!S40+'March 2026'!S40</f>
        <v>0</v>
      </c>
      <c r="T40" s="20">
        <f t="shared" si="2"/>
        <v>5220</v>
      </c>
    </row>
    <row r="41" spans="1:20" ht="14.4" x14ac:dyDescent="0.3">
      <c r="A41" s="56">
        <v>101271</v>
      </c>
      <c r="B41" s="56" t="s">
        <v>94</v>
      </c>
      <c r="C41" s="57" t="s">
        <v>95</v>
      </c>
      <c r="D41" s="39">
        <f>'April 2025'!D41+'May 2025'!D41+'June 2025'!D41+'July 2025'!D41+'August 2025'!D41+'September 2025'!D41+'October 2025'!D41+'November 2025'!D41+'December 2025'!D41+'January 2026'!D41+'February 2026'!D41+'March 2026'!D41</f>
        <v>5220</v>
      </c>
      <c r="E41" s="39">
        <f>'April 2025'!E41+'May 2025'!E41+'June 2025'!E41+'July 2025'!E41+'August 2025'!E41+'September 2025'!E41+'October 2025'!E41+'November 2025'!E41+'December 2025'!E41+'January 2026'!E41+'February 2026'!E41+'March 2026'!E41</f>
        <v>603.87</v>
      </c>
      <c r="F41" s="39">
        <f>'April 2025'!F41+'May 2025'!F41+'June 2025'!F41+'July 2025'!F41+'August 2025'!F41+'September 2025'!F41+'October 2025'!F41+'November 2025'!F41+'December 2025'!F41+'January 2026'!F41+'February 2026'!F41+'March 2026'!F41</f>
        <v>0</v>
      </c>
      <c r="G41" s="39">
        <f>'April 2025'!G41+'May 2025'!G41+'June 2025'!G41+'July 2025'!G41+'August 2025'!G41+'September 2025'!G41+'October 2025'!G41+'November 2025'!G41+'December 2025'!G41+'January 2026'!G41+'February 2026'!G41+'March 2026'!G41</f>
        <v>0</v>
      </c>
      <c r="H41" s="39">
        <f>'April 2025'!H41+'May 2025'!H41+'June 2025'!H41+'July 2025'!H41+'August 2025'!H41+'September 2025'!H41+'October 2025'!H41+'November 2025'!H41+'December 2025'!H41+'January 2026'!H41+'February 2026'!H41+'March 2026'!H41</f>
        <v>0</v>
      </c>
      <c r="I41" s="39">
        <f>'April 2025'!I41+'May 2025'!I41+'June 2025'!I41+'July 2025'!I41+'August 2025'!I41+'September 2025'!I41+'October 2025'!I41+'November 2025'!I41+'December 2025'!I41+'January 2026'!I41+'February 2026'!I41+'March 2026'!I41</f>
        <v>0</v>
      </c>
      <c r="J41" s="39">
        <f>'April 2025'!J41+'May 2025'!J41+'June 2025'!J41+'July 2025'!J41+'August 2025'!J41+'September 2025'!J41+'October 2025'!J41+'November 2025'!J41+'December 2025'!J41+'January 2026'!J41+'February 2026'!J41+'March 2026'!J41</f>
        <v>0</v>
      </c>
      <c r="K41" s="39">
        <f>'April 2025'!K41+'May 2025'!K41+'June 2025'!K41+'July 2025'!K41+'August 2025'!K41+'September 2025'!K41+'October 2025'!K41+'November 2025'!K41+'December 2025'!K41+'January 2026'!K41+'February 2026'!K41+'March 2026'!K41</f>
        <v>0</v>
      </c>
      <c r="L41" s="39">
        <f>'April 2025'!L41+'May 2025'!L41+'June 2025'!L41+'July 2025'!L41+'August 2025'!L41+'September 2025'!L41+'October 2025'!L41+'November 2025'!L41+'December 2025'!L41+'January 2026'!L41+'February 2026'!L41+'March 2026'!L41</f>
        <v>0</v>
      </c>
      <c r="M41" s="39">
        <f>'April 2025'!M41+'May 2025'!M41+'June 2025'!M41+'July 2025'!M41+'August 2025'!M41+'September 2025'!M41+'October 2025'!M41+'November 2025'!M41+'December 2025'!M41+'January 2026'!M41+'February 2026'!M41+'March 2026'!M41</f>
        <v>0</v>
      </c>
      <c r="N41" s="39">
        <f>'April 2025'!N41+'May 2025'!N41+'June 2025'!N41+'July 2025'!N41+'August 2025'!N41+'September 2025'!N41+'October 2025'!N41+'November 2025'!N41+'December 2025'!N41+'January 2026'!N41+'February 2026'!N41+'March 2026'!N41</f>
        <v>0</v>
      </c>
      <c r="O41" s="39">
        <f>'April 2025'!O41+'May 2025'!O41+'June 2025'!O41+'July 2025'!O41+'August 2025'!O41+'September 2025'!O41+'October 2025'!O41+'November 2025'!O41+'December 2025'!O41+'January 2026'!O41+'February 2026'!O41+'March 2026'!O41</f>
        <v>0</v>
      </c>
      <c r="P41" s="39">
        <f>'April 2025'!P41+'May 2025'!P41+'June 2025'!P41+'July 2025'!P41+'August 2025'!P41+'September 2025'!P41+'October 2025'!P41+'November 2025'!P41+'December 2025'!P41+'January 2026'!P41+'February 2026'!P41+'March 2026'!P41</f>
        <v>0</v>
      </c>
      <c r="Q41" s="42">
        <f t="shared" si="0"/>
        <v>5823.87</v>
      </c>
      <c r="R41" s="40">
        <f>'April 2025'!R41+'May 2025'!R41+'June 2025'!R41+'July 2025'!R41+'August 2025'!R41+'September 2025'!R41+'October 2025'!R41+'November 2025'!R41+'December 2025'!R41+'January 2026'!R41+'February 2026'!R41+'March 2026'!R41</f>
        <v>0</v>
      </c>
      <c r="S41" s="40">
        <f>'April 2025'!S41+'May 2025'!S41+'June 2025'!S41+'July 2025'!S41+'August 2025'!S41+'September 2025'!S41+'October 2025'!S41+'November 2025'!S41+'December 2025'!S41+'January 2026'!S41+'February 2026'!S41+'March 2026'!S41</f>
        <v>0</v>
      </c>
      <c r="T41" s="20">
        <f t="shared" si="2"/>
        <v>5823.87</v>
      </c>
    </row>
    <row r="42" spans="1:20" ht="14.4" x14ac:dyDescent="0.3">
      <c r="A42" s="56">
        <v>101272</v>
      </c>
      <c r="B42" s="56" t="s">
        <v>96</v>
      </c>
      <c r="C42" s="57" t="s">
        <v>97</v>
      </c>
      <c r="D42" s="39">
        <f>'April 2025'!D42+'May 2025'!D42+'June 2025'!D42+'July 2025'!D42+'August 2025'!D42+'September 2025'!D42+'October 2025'!D42+'November 2025'!D42+'December 2025'!D42+'January 2026'!D42+'February 2026'!D42+'March 2026'!D42</f>
        <v>5220</v>
      </c>
      <c r="E42" s="39">
        <f>'April 2025'!E42+'May 2025'!E42+'June 2025'!E42+'July 2025'!E42+'August 2025'!E42+'September 2025'!E42+'October 2025'!E42+'November 2025'!E42+'December 2025'!E42+'January 2026'!E42+'February 2026'!E42+'March 2026'!E42</f>
        <v>0</v>
      </c>
      <c r="F42" s="39">
        <f>'April 2025'!F42+'May 2025'!F42+'June 2025'!F42+'July 2025'!F42+'August 2025'!F42+'September 2025'!F42+'October 2025'!F42+'November 2025'!F42+'December 2025'!F42+'January 2026'!F42+'February 2026'!F42+'March 2026'!F42</f>
        <v>0</v>
      </c>
      <c r="G42" s="39">
        <f>'April 2025'!G42+'May 2025'!G42+'June 2025'!G42+'July 2025'!G42+'August 2025'!G42+'September 2025'!G42+'October 2025'!G42+'November 2025'!G42+'December 2025'!G42+'January 2026'!G42+'February 2026'!G42+'March 2026'!G42</f>
        <v>0</v>
      </c>
      <c r="H42" s="39">
        <f>'April 2025'!H42+'May 2025'!H42+'June 2025'!H42+'July 2025'!H42+'August 2025'!H42+'September 2025'!H42+'October 2025'!H42+'November 2025'!H42+'December 2025'!H42+'January 2026'!H42+'February 2026'!H42+'March 2026'!H42</f>
        <v>0</v>
      </c>
      <c r="I42" s="39">
        <f>'April 2025'!I42+'May 2025'!I42+'June 2025'!I42+'July 2025'!I42+'August 2025'!I42+'September 2025'!I42+'October 2025'!I42+'November 2025'!I42+'December 2025'!I42+'January 2026'!I42+'February 2026'!I42+'March 2026'!I42</f>
        <v>0</v>
      </c>
      <c r="J42" s="39">
        <f>'April 2025'!J42+'May 2025'!J42+'June 2025'!J42+'July 2025'!J42+'August 2025'!J42+'September 2025'!J42+'October 2025'!J42+'November 2025'!J42+'December 2025'!J42+'January 2026'!J42+'February 2026'!J42+'March 2026'!J42</f>
        <v>0</v>
      </c>
      <c r="K42" s="39">
        <f>'April 2025'!K42+'May 2025'!K42+'June 2025'!K42+'July 2025'!K42+'August 2025'!K42+'September 2025'!K42+'October 2025'!K42+'November 2025'!K42+'December 2025'!K42+'January 2026'!K42+'February 2026'!K42+'March 2026'!K42</f>
        <v>0</v>
      </c>
      <c r="L42" s="39">
        <f>'April 2025'!L42+'May 2025'!L42+'June 2025'!L42+'July 2025'!L42+'August 2025'!L42+'September 2025'!L42+'October 2025'!L42+'November 2025'!L42+'December 2025'!L42+'January 2026'!L42+'February 2026'!L42+'March 2026'!L42</f>
        <v>0</v>
      </c>
      <c r="M42" s="39">
        <f>'April 2025'!M42+'May 2025'!M42+'June 2025'!M42+'July 2025'!M42+'August 2025'!M42+'September 2025'!M42+'October 2025'!M42+'November 2025'!M42+'December 2025'!M42+'January 2026'!M42+'February 2026'!M42+'March 2026'!M42</f>
        <v>0</v>
      </c>
      <c r="N42" s="39">
        <f>'April 2025'!N42+'May 2025'!N42+'June 2025'!N42+'July 2025'!N42+'August 2025'!N42+'September 2025'!N42+'October 2025'!N42+'November 2025'!N42+'December 2025'!N42+'January 2026'!N42+'February 2026'!N42+'March 2026'!N42</f>
        <v>0</v>
      </c>
      <c r="O42" s="39">
        <f>'April 2025'!O42+'May 2025'!O42+'June 2025'!O42+'July 2025'!O42+'August 2025'!O42+'September 2025'!O42+'October 2025'!O42+'November 2025'!O42+'December 2025'!O42+'January 2026'!O42+'February 2026'!O42+'March 2026'!O42</f>
        <v>0</v>
      </c>
      <c r="P42" s="39">
        <f>'April 2025'!P42+'May 2025'!P42+'June 2025'!P42+'July 2025'!P42+'August 2025'!P42+'September 2025'!P42+'October 2025'!P42+'November 2025'!P42+'December 2025'!P42+'January 2026'!P42+'February 2026'!P42+'March 2026'!P42</f>
        <v>0</v>
      </c>
      <c r="Q42" s="42">
        <f t="shared" si="0"/>
        <v>5220</v>
      </c>
      <c r="R42" s="40">
        <f>'April 2025'!R42+'May 2025'!R42+'June 2025'!R42+'July 2025'!R42+'August 2025'!R42+'September 2025'!R42+'October 2025'!R42+'November 2025'!R42+'December 2025'!R42+'January 2026'!R42+'February 2026'!R42+'March 2026'!R42</f>
        <v>0</v>
      </c>
      <c r="S42" s="40">
        <f>'April 2025'!S42+'May 2025'!S42+'June 2025'!S42+'July 2025'!S42+'August 2025'!S42+'September 2025'!S42+'October 2025'!S42+'November 2025'!S42+'December 2025'!S42+'January 2026'!S42+'February 2026'!S42+'March 2026'!S42</f>
        <v>0</v>
      </c>
      <c r="T42" s="20">
        <f t="shared" si="2"/>
        <v>5220</v>
      </c>
    </row>
    <row r="43" spans="1:20" ht="14.4" x14ac:dyDescent="0.3">
      <c r="A43" s="56">
        <v>101273</v>
      </c>
      <c r="B43" s="56" t="s">
        <v>98</v>
      </c>
      <c r="C43" s="57" t="s">
        <v>99</v>
      </c>
      <c r="D43" s="39">
        <f>'April 2025'!D43+'May 2025'!D43+'June 2025'!D43+'July 2025'!D43+'August 2025'!D43+'September 2025'!D43+'October 2025'!D43+'November 2025'!D43+'December 2025'!D43+'January 2026'!D43+'February 2026'!D43+'March 2026'!D43</f>
        <v>5220</v>
      </c>
      <c r="E43" s="39">
        <f>'April 2025'!E43+'May 2025'!E43+'June 2025'!E43+'July 2025'!E43+'August 2025'!E43+'September 2025'!E43+'October 2025'!E43+'November 2025'!E43+'December 2025'!E43+'January 2026'!E43+'February 2026'!E43+'March 2026'!E43</f>
        <v>10716</v>
      </c>
      <c r="F43" s="39">
        <f>'April 2025'!F43+'May 2025'!F43+'June 2025'!F43+'July 2025'!F43+'August 2025'!F43+'September 2025'!F43+'October 2025'!F43+'November 2025'!F43+'December 2025'!F43+'January 2026'!F43+'February 2026'!F43+'March 2026'!F43</f>
        <v>0</v>
      </c>
      <c r="G43" s="39">
        <f>'April 2025'!G43+'May 2025'!G43+'June 2025'!G43+'July 2025'!G43+'August 2025'!G43+'September 2025'!G43+'October 2025'!G43+'November 2025'!G43+'December 2025'!G43+'January 2026'!G43+'February 2026'!G43+'March 2026'!G43</f>
        <v>1273.9499999999998</v>
      </c>
      <c r="H43" s="39">
        <f>'April 2025'!H43+'May 2025'!H43+'June 2025'!H43+'July 2025'!H43+'August 2025'!H43+'September 2025'!H43+'October 2025'!H43+'November 2025'!H43+'December 2025'!H43+'January 2026'!H43+'February 2026'!H43+'March 2026'!H43</f>
        <v>0</v>
      </c>
      <c r="I43" s="39">
        <f>'April 2025'!I43+'May 2025'!I43+'June 2025'!I43+'July 2025'!I43+'August 2025'!I43+'September 2025'!I43+'October 2025'!I43+'November 2025'!I43+'December 2025'!I43+'January 2026'!I43+'February 2026'!I43+'March 2026'!I43</f>
        <v>0</v>
      </c>
      <c r="J43" s="39">
        <f>'April 2025'!J43+'May 2025'!J43+'June 2025'!J43+'July 2025'!J43+'August 2025'!J43+'September 2025'!J43+'October 2025'!J43+'November 2025'!J43+'December 2025'!J43+'January 2026'!J43+'February 2026'!J43+'March 2026'!J43</f>
        <v>0</v>
      </c>
      <c r="K43" s="39">
        <f>'April 2025'!K43+'May 2025'!K43+'June 2025'!K43+'July 2025'!K43+'August 2025'!K43+'September 2025'!K43+'October 2025'!K43+'November 2025'!K43+'December 2025'!K43+'January 2026'!K43+'February 2026'!K43+'March 2026'!K43</f>
        <v>0</v>
      </c>
      <c r="L43" s="39">
        <f>'April 2025'!L43+'May 2025'!L43+'June 2025'!L43+'July 2025'!L43+'August 2025'!L43+'September 2025'!L43+'October 2025'!L43+'November 2025'!L43+'December 2025'!L43+'January 2026'!L43+'February 2026'!L43+'March 2026'!L43</f>
        <v>0</v>
      </c>
      <c r="M43" s="39">
        <f>'April 2025'!M43+'May 2025'!M43+'June 2025'!M43+'July 2025'!M43+'August 2025'!M43+'September 2025'!M43+'October 2025'!M43+'November 2025'!M43+'December 2025'!M43+'January 2026'!M43+'February 2026'!M43+'March 2026'!M43</f>
        <v>0</v>
      </c>
      <c r="N43" s="39">
        <f>'April 2025'!N43+'May 2025'!N43+'June 2025'!N43+'July 2025'!N43+'August 2025'!N43+'September 2025'!N43+'October 2025'!N43+'November 2025'!N43+'December 2025'!N43+'January 2026'!N43+'February 2026'!N43+'March 2026'!N43</f>
        <v>0</v>
      </c>
      <c r="O43" s="39">
        <f>'April 2025'!O43+'May 2025'!O43+'June 2025'!O43+'July 2025'!O43+'August 2025'!O43+'September 2025'!O43+'October 2025'!O43+'November 2025'!O43+'December 2025'!O43+'January 2026'!O43+'February 2026'!O43+'March 2026'!O43</f>
        <v>0</v>
      </c>
      <c r="P43" s="39">
        <f>'April 2025'!P43+'May 2025'!P43+'June 2025'!P43+'July 2025'!P43+'August 2025'!P43+'September 2025'!P43+'October 2025'!P43+'November 2025'!P43+'December 2025'!P43+'January 2026'!P43+'February 2026'!P43+'March 2026'!P43</f>
        <v>0</v>
      </c>
      <c r="Q43" s="42">
        <f t="shared" si="0"/>
        <v>17209.95</v>
      </c>
      <c r="R43" s="40">
        <f>'April 2025'!R43+'May 2025'!R43+'June 2025'!R43+'July 2025'!R43+'August 2025'!R43+'September 2025'!R43+'October 2025'!R43+'November 2025'!R43+'December 2025'!R43+'January 2026'!R43+'February 2026'!R43+'March 2026'!R43</f>
        <v>0</v>
      </c>
      <c r="S43" s="40">
        <f>'April 2025'!S43+'May 2025'!S43+'June 2025'!S43+'July 2025'!S43+'August 2025'!S43+'September 2025'!S43+'October 2025'!S43+'November 2025'!S43+'December 2025'!S43+'January 2026'!S43+'February 2026'!S43+'March 2026'!S43</f>
        <v>0</v>
      </c>
      <c r="T43" s="20">
        <f t="shared" si="2"/>
        <v>17209.95</v>
      </c>
    </row>
    <row r="44" spans="1:20" ht="14.4" x14ac:dyDescent="0.3">
      <c r="A44" s="56">
        <v>101274</v>
      </c>
      <c r="B44" s="56" t="s">
        <v>100</v>
      </c>
      <c r="C44" s="57" t="s">
        <v>101</v>
      </c>
      <c r="D44" s="39">
        <f>'April 2025'!D44+'May 2025'!D44+'June 2025'!D44+'July 2025'!D44+'August 2025'!D44+'September 2025'!D44+'October 2025'!D44+'November 2025'!D44+'December 2025'!D44+'January 2026'!D44+'February 2026'!D44+'March 2026'!D44</f>
        <v>2954</v>
      </c>
      <c r="E44" s="39">
        <f>'April 2025'!E44+'May 2025'!E44+'June 2025'!E44+'July 2025'!E44+'August 2025'!E44+'September 2025'!E44+'October 2025'!E44+'November 2025'!E44+'December 2025'!E44+'January 2026'!E44+'February 2026'!E44+'March 2026'!E44</f>
        <v>1439.23</v>
      </c>
      <c r="F44" s="39">
        <f>'April 2025'!F44+'May 2025'!F44+'June 2025'!F44+'July 2025'!F44+'August 2025'!F44+'September 2025'!F44+'October 2025'!F44+'November 2025'!F44+'December 2025'!F44+'January 2026'!F44+'February 2026'!F44+'March 2026'!F44</f>
        <v>0</v>
      </c>
      <c r="G44" s="39">
        <f>'April 2025'!G44+'May 2025'!G44+'June 2025'!G44+'July 2025'!G44+'August 2025'!G44+'September 2025'!G44+'October 2025'!G44+'November 2025'!G44+'December 2025'!G44+'January 2026'!G44+'February 2026'!G44+'March 2026'!G44</f>
        <v>0</v>
      </c>
      <c r="H44" s="39">
        <f>'April 2025'!H44+'May 2025'!H44+'June 2025'!H44+'July 2025'!H44+'August 2025'!H44+'September 2025'!H44+'October 2025'!H44+'November 2025'!H44+'December 2025'!H44+'January 2026'!H44+'February 2026'!H44+'March 2026'!H44</f>
        <v>0</v>
      </c>
      <c r="I44" s="39">
        <f>'April 2025'!I44+'May 2025'!I44+'June 2025'!I44+'July 2025'!I44+'August 2025'!I44+'September 2025'!I44+'October 2025'!I44+'November 2025'!I44+'December 2025'!I44+'January 2026'!I44+'February 2026'!I44+'March 2026'!I44</f>
        <v>0</v>
      </c>
      <c r="J44" s="39">
        <f>'April 2025'!J44+'May 2025'!J44+'June 2025'!J44+'July 2025'!J44+'August 2025'!J44+'September 2025'!J44+'October 2025'!J44+'November 2025'!J44+'December 2025'!J44+'January 2026'!J44+'February 2026'!J44+'March 2026'!J44</f>
        <v>0</v>
      </c>
      <c r="K44" s="39">
        <f>'April 2025'!K44+'May 2025'!K44+'June 2025'!K44+'July 2025'!K44+'August 2025'!K44+'September 2025'!K44+'October 2025'!K44+'November 2025'!K44+'December 2025'!K44+'January 2026'!K44+'February 2026'!K44+'March 2026'!K44</f>
        <v>0</v>
      </c>
      <c r="L44" s="39">
        <f>'April 2025'!L44+'May 2025'!L44+'June 2025'!L44+'July 2025'!L44+'August 2025'!L44+'September 2025'!L44+'October 2025'!L44+'November 2025'!L44+'December 2025'!L44+'January 2026'!L44+'February 2026'!L44+'March 2026'!L44</f>
        <v>0</v>
      </c>
      <c r="M44" s="39">
        <f>'April 2025'!M44+'May 2025'!M44+'June 2025'!M44+'July 2025'!M44+'August 2025'!M44+'September 2025'!M44+'October 2025'!M44+'November 2025'!M44+'December 2025'!M44+'January 2026'!M44+'February 2026'!M44+'March 2026'!M44</f>
        <v>0</v>
      </c>
      <c r="N44" s="39">
        <f>'April 2025'!N44+'May 2025'!N44+'June 2025'!N44+'July 2025'!N44+'August 2025'!N44+'September 2025'!N44+'October 2025'!N44+'November 2025'!N44+'December 2025'!N44+'January 2026'!N44+'February 2026'!N44+'March 2026'!N44</f>
        <v>0</v>
      </c>
      <c r="O44" s="39">
        <f>'April 2025'!O44+'May 2025'!O44+'June 2025'!O44+'July 2025'!O44+'August 2025'!O44+'September 2025'!O44+'October 2025'!O44+'November 2025'!O44+'December 2025'!O44+'January 2026'!O44+'February 2026'!O44+'March 2026'!O44</f>
        <v>0</v>
      </c>
      <c r="P44" s="39">
        <f>'April 2025'!P44+'May 2025'!P44+'June 2025'!P44+'July 2025'!P44+'August 2025'!P44+'September 2025'!P44+'October 2025'!P44+'November 2025'!P44+'December 2025'!P44+'January 2026'!P44+'February 2026'!P44+'March 2026'!P44</f>
        <v>0</v>
      </c>
      <c r="Q44" s="42">
        <f t="shared" si="0"/>
        <v>4393.2299999999996</v>
      </c>
      <c r="R44" s="40">
        <f>'April 2025'!R44+'May 2025'!R44+'June 2025'!R44+'July 2025'!R44+'August 2025'!R44+'September 2025'!R44+'October 2025'!R44+'November 2025'!R44+'December 2025'!R44+'January 2026'!R44+'February 2026'!R44+'March 2026'!R44</f>
        <v>0</v>
      </c>
      <c r="S44" s="40">
        <f>'April 2025'!S44+'May 2025'!S44+'June 2025'!S44+'July 2025'!S44+'August 2025'!S44+'September 2025'!S44+'October 2025'!S44+'November 2025'!S44+'December 2025'!S44+'January 2026'!S44+'February 2026'!S44+'March 2026'!S44</f>
        <v>0</v>
      </c>
      <c r="T44" s="20">
        <f t="shared" si="2"/>
        <v>4393.2299999999996</v>
      </c>
    </row>
    <row r="45" spans="1:20" ht="14.4" x14ac:dyDescent="0.3">
      <c r="A45" s="56">
        <v>101275</v>
      </c>
      <c r="B45" s="56" t="s">
        <v>102</v>
      </c>
      <c r="C45" s="57" t="s">
        <v>103</v>
      </c>
      <c r="D45" s="39">
        <f>'April 2025'!D45+'May 2025'!D45+'June 2025'!D45+'July 2025'!D45+'August 2025'!D45+'September 2025'!D45+'October 2025'!D45+'November 2025'!D45+'December 2025'!D45+'January 2026'!D45+'February 2026'!D45+'March 2026'!D45</f>
        <v>5220</v>
      </c>
      <c r="E45" s="39">
        <f>'April 2025'!E45+'May 2025'!E45+'June 2025'!E45+'July 2025'!E45+'August 2025'!E45+'September 2025'!E45+'October 2025'!E45+'November 2025'!E45+'December 2025'!E45+'January 2026'!E45+'February 2026'!E45+'March 2026'!E45</f>
        <v>0</v>
      </c>
      <c r="F45" s="39">
        <f>'April 2025'!F45+'May 2025'!F45+'June 2025'!F45+'July 2025'!F45+'August 2025'!F45+'September 2025'!F45+'October 2025'!F45+'November 2025'!F45+'December 2025'!F45+'January 2026'!F45+'February 2026'!F45+'March 2026'!F45</f>
        <v>0</v>
      </c>
      <c r="G45" s="39">
        <f>'April 2025'!G45+'May 2025'!G45+'June 2025'!G45+'July 2025'!G45+'August 2025'!G45+'September 2025'!G45+'October 2025'!G45+'November 2025'!G45+'December 2025'!G45+'January 2026'!G45+'February 2026'!G45+'March 2026'!G45</f>
        <v>86.4</v>
      </c>
      <c r="H45" s="39">
        <f>'April 2025'!H45+'May 2025'!H45+'June 2025'!H45+'July 2025'!H45+'August 2025'!H45+'September 2025'!H45+'October 2025'!H45+'November 2025'!H45+'December 2025'!H45+'January 2026'!H45+'February 2026'!H45+'March 2026'!H45</f>
        <v>0</v>
      </c>
      <c r="I45" s="39">
        <f>'April 2025'!I45+'May 2025'!I45+'June 2025'!I45+'July 2025'!I45+'August 2025'!I45+'September 2025'!I45+'October 2025'!I45+'November 2025'!I45+'December 2025'!I45+'January 2026'!I45+'February 2026'!I45+'March 2026'!I45</f>
        <v>0</v>
      </c>
      <c r="J45" s="39">
        <f>'April 2025'!J45+'May 2025'!J45+'June 2025'!J45+'July 2025'!J45+'August 2025'!J45+'September 2025'!J45+'October 2025'!J45+'November 2025'!J45+'December 2025'!J45+'January 2026'!J45+'February 2026'!J45+'March 2026'!J45</f>
        <v>0</v>
      </c>
      <c r="K45" s="39">
        <f>'April 2025'!K45+'May 2025'!K45+'June 2025'!K45+'July 2025'!K45+'August 2025'!K45+'September 2025'!K45+'October 2025'!K45+'November 2025'!K45+'December 2025'!K45+'January 2026'!K45+'February 2026'!K45+'March 2026'!K45</f>
        <v>0</v>
      </c>
      <c r="L45" s="39">
        <f>'April 2025'!L45+'May 2025'!L45+'June 2025'!L45+'July 2025'!L45+'August 2025'!L45+'September 2025'!L45+'October 2025'!L45+'November 2025'!L45+'December 2025'!L45+'January 2026'!L45+'February 2026'!L45+'March 2026'!L45</f>
        <v>0</v>
      </c>
      <c r="M45" s="39">
        <f>'April 2025'!M45+'May 2025'!M45+'June 2025'!M45+'July 2025'!M45+'August 2025'!M45+'September 2025'!M45+'October 2025'!M45+'November 2025'!M45+'December 2025'!M45+'January 2026'!M45+'February 2026'!M45+'March 2026'!M45</f>
        <v>0</v>
      </c>
      <c r="N45" s="39">
        <f>'April 2025'!N45+'May 2025'!N45+'June 2025'!N45+'July 2025'!N45+'August 2025'!N45+'September 2025'!N45+'October 2025'!N45+'November 2025'!N45+'December 2025'!N45+'January 2026'!N45+'February 2026'!N45+'March 2026'!N45</f>
        <v>0</v>
      </c>
      <c r="O45" s="39">
        <f>'April 2025'!O45+'May 2025'!O45+'June 2025'!O45+'July 2025'!O45+'August 2025'!O45+'September 2025'!O45+'October 2025'!O45+'November 2025'!O45+'December 2025'!O45+'January 2026'!O45+'February 2026'!O45+'March 2026'!O45</f>
        <v>0</v>
      </c>
      <c r="P45" s="39">
        <f>'April 2025'!P45+'May 2025'!P45+'June 2025'!P45+'July 2025'!P45+'August 2025'!P45+'September 2025'!P45+'October 2025'!P45+'November 2025'!P45+'December 2025'!P45+'January 2026'!P45+'February 2026'!P45+'March 2026'!P45</f>
        <v>0</v>
      </c>
      <c r="Q45" s="42">
        <f t="shared" si="0"/>
        <v>5306.4</v>
      </c>
      <c r="R45" s="40">
        <f>'April 2025'!R45+'May 2025'!R45+'June 2025'!R45+'July 2025'!R45+'August 2025'!R45+'September 2025'!R45+'October 2025'!R45+'November 2025'!R45+'December 2025'!R45+'January 2026'!R45+'February 2026'!R45+'March 2026'!R45</f>
        <v>-125</v>
      </c>
      <c r="S45" s="40">
        <f>'April 2025'!S45+'May 2025'!S45+'June 2025'!S45+'July 2025'!S45+'August 2025'!S45+'September 2025'!S45+'October 2025'!S45+'November 2025'!S45+'December 2025'!S45+'January 2026'!S45+'February 2026'!S45+'March 2026'!S45</f>
        <v>0</v>
      </c>
      <c r="T45" s="20">
        <f t="shared" si="2"/>
        <v>5181.3999999999996</v>
      </c>
    </row>
    <row r="46" spans="1:20" ht="14.4" x14ac:dyDescent="0.3">
      <c r="A46" s="56">
        <v>101276</v>
      </c>
      <c r="B46" s="56" t="s">
        <v>104</v>
      </c>
      <c r="C46" s="57" t="s">
        <v>44</v>
      </c>
      <c r="D46" s="39">
        <f>'April 2025'!D46+'May 2025'!D46+'June 2025'!D46+'July 2025'!D46+'August 2025'!D46+'September 2025'!D46+'October 2025'!D46+'November 2025'!D46+'December 2025'!D46+'January 2026'!D46+'February 2026'!D46+'March 2026'!D46</f>
        <v>5220</v>
      </c>
      <c r="E46" s="39">
        <f>'April 2025'!E46+'May 2025'!E46+'June 2025'!E46+'July 2025'!E46+'August 2025'!E46+'September 2025'!E46+'October 2025'!E46+'November 2025'!E46+'December 2025'!E46+'January 2026'!E46+'February 2026'!E46+'March 2026'!E46</f>
        <v>3727.74</v>
      </c>
      <c r="F46" s="39">
        <f>'April 2025'!F46+'May 2025'!F46+'June 2025'!F46+'July 2025'!F46+'August 2025'!F46+'September 2025'!F46+'October 2025'!F46+'November 2025'!F46+'December 2025'!F46+'January 2026'!F46+'February 2026'!F46+'March 2026'!F46</f>
        <v>0</v>
      </c>
      <c r="G46" s="39">
        <f>'April 2025'!G46+'May 2025'!G46+'June 2025'!G46+'July 2025'!G46+'August 2025'!G46+'September 2025'!G46+'October 2025'!G46+'November 2025'!G46+'December 2025'!G46+'January 2026'!G46+'February 2026'!G46+'March 2026'!G46</f>
        <v>170.1</v>
      </c>
      <c r="H46" s="39">
        <f>'April 2025'!H46+'May 2025'!H46+'June 2025'!H46+'July 2025'!H46+'August 2025'!H46+'September 2025'!H46+'October 2025'!H46+'November 2025'!H46+'December 2025'!H46+'January 2026'!H46+'February 2026'!H46+'March 2026'!H46</f>
        <v>0</v>
      </c>
      <c r="I46" s="39">
        <f>'April 2025'!I46+'May 2025'!I46+'June 2025'!I46+'July 2025'!I46+'August 2025'!I46+'September 2025'!I46+'October 2025'!I46+'November 2025'!I46+'December 2025'!I46+'January 2026'!I46+'February 2026'!I46+'March 2026'!I46</f>
        <v>0</v>
      </c>
      <c r="J46" s="39">
        <f>'April 2025'!J46+'May 2025'!J46+'June 2025'!J46+'July 2025'!J46+'August 2025'!J46+'September 2025'!J46+'October 2025'!J46+'November 2025'!J46+'December 2025'!J46+'January 2026'!J46+'February 2026'!J46+'March 2026'!J46</f>
        <v>0</v>
      </c>
      <c r="K46" s="39">
        <f>'April 2025'!K46+'May 2025'!K46+'June 2025'!K46+'July 2025'!K46+'August 2025'!K46+'September 2025'!K46+'October 2025'!K46+'November 2025'!K46+'December 2025'!K46+'January 2026'!K46+'February 2026'!K46+'March 2026'!K46</f>
        <v>0</v>
      </c>
      <c r="L46" s="39">
        <f>'April 2025'!L46+'May 2025'!L46+'June 2025'!L46+'July 2025'!L46+'August 2025'!L46+'September 2025'!L46+'October 2025'!L46+'November 2025'!L46+'December 2025'!L46+'January 2026'!L46+'February 2026'!L46+'March 2026'!L46</f>
        <v>0</v>
      </c>
      <c r="M46" s="39">
        <f>'April 2025'!M46+'May 2025'!M46+'June 2025'!M46+'July 2025'!M46+'August 2025'!M46+'September 2025'!M46+'October 2025'!M46+'November 2025'!M46+'December 2025'!M46+'January 2026'!M46+'February 2026'!M46+'March 2026'!M46</f>
        <v>0</v>
      </c>
      <c r="N46" s="39">
        <f>'April 2025'!N46+'May 2025'!N46+'June 2025'!N46+'July 2025'!N46+'August 2025'!N46+'September 2025'!N46+'October 2025'!N46+'November 2025'!N46+'December 2025'!N46+'January 2026'!N46+'February 2026'!N46+'March 2026'!N46</f>
        <v>0</v>
      </c>
      <c r="O46" s="39">
        <f>'April 2025'!O46+'May 2025'!O46+'June 2025'!O46+'July 2025'!O46+'August 2025'!O46+'September 2025'!O46+'October 2025'!O46+'November 2025'!O46+'December 2025'!O46+'January 2026'!O46+'February 2026'!O46+'March 2026'!O46</f>
        <v>0</v>
      </c>
      <c r="P46" s="39">
        <f>'April 2025'!P46+'May 2025'!P46+'June 2025'!P46+'July 2025'!P46+'August 2025'!P46+'September 2025'!P46+'October 2025'!P46+'November 2025'!P46+'December 2025'!P46+'January 2026'!P46+'February 2026'!P46+'March 2026'!P46</f>
        <v>0</v>
      </c>
      <c r="Q46" s="42">
        <f t="shared" si="0"/>
        <v>9117.84</v>
      </c>
      <c r="R46" s="40">
        <f>'April 2025'!R46+'May 2025'!R46+'June 2025'!R46+'July 2025'!R46+'August 2025'!R46+'September 2025'!R46+'October 2025'!R46+'November 2025'!R46+'December 2025'!R46+'January 2026'!R46+'February 2026'!R46+'March 2026'!R46</f>
        <v>0</v>
      </c>
      <c r="S46" s="40">
        <f>'April 2025'!S46+'May 2025'!S46+'June 2025'!S46+'July 2025'!S46+'August 2025'!S46+'September 2025'!S46+'October 2025'!S46+'November 2025'!S46+'December 2025'!S46+'January 2026'!S46+'February 2026'!S46+'March 2026'!S46</f>
        <v>0</v>
      </c>
      <c r="T46" s="20">
        <f t="shared" si="2"/>
        <v>9117.84</v>
      </c>
    </row>
    <row r="47" spans="1:20" ht="14.4" x14ac:dyDescent="0.3">
      <c r="A47" s="56">
        <v>101277</v>
      </c>
      <c r="B47" s="56" t="s">
        <v>105</v>
      </c>
      <c r="C47" s="57" t="s">
        <v>106</v>
      </c>
      <c r="D47" s="39">
        <f>'April 2025'!D47+'May 2025'!D47+'June 2025'!D47+'July 2025'!D47+'August 2025'!D47+'September 2025'!D47+'October 2025'!D47+'November 2025'!D47+'December 2025'!D47+'January 2026'!D47+'February 2026'!D47+'March 2026'!D47</f>
        <v>5220</v>
      </c>
      <c r="E47" s="39">
        <f>'April 2025'!E47+'May 2025'!E47+'June 2025'!E47+'July 2025'!E47+'August 2025'!E47+'September 2025'!E47+'October 2025'!E47+'November 2025'!E47+'December 2025'!E47+'January 2026'!E47+'February 2026'!E47+'March 2026'!E47</f>
        <v>7740</v>
      </c>
      <c r="F47" s="39">
        <f>'April 2025'!F47+'May 2025'!F47+'June 2025'!F47+'July 2025'!F47+'August 2025'!F47+'September 2025'!F47+'October 2025'!F47+'November 2025'!F47+'December 2025'!F47+'January 2026'!F47+'February 2026'!F47+'March 2026'!F47</f>
        <v>0</v>
      </c>
      <c r="G47" s="39">
        <f>'April 2025'!G47+'May 2025'!G47+'June 2025'!G47+'July 2025'!G47+'August 2025'!G47+'September 2025'!G47+'October 2025'!G47+'November 2025'!G47+'December 2025'!G47+'January 2026'!G47+'February 2026'!G47+'March 2026'!G47</f>
        <v>0</v>
      </c>
      <c r="H47" s="39">
        <f>'April 2025'!H47+'May 2025'!H47+'June 2025'!H47+'July 2025'!H47+'August 2025'!H47+'September 2025'!H47+'October 2025'!H47+'November 2025'!H47+'December 2025'!H47+'January 2026'!H47+'February 2026'!H47+'March 2026'!H47</f>
        <v>0</v>
      </c>
      <c r="I47" s="39">
        <f>'April 2025'!I47+'May 2025'!I47+'June 2025'!I47+'July 2025'!I47+'August 2025'!I47+'September 2025'!I47+'October 2025'!I47+'November 2025'!I47+'December 2025'!I47+'January 2026'!I47+'February 2026'!I47+'March 2026'!I47</f>
        <v>0</v>
      </c>
      <c r="J47" s="39">
        <f>'April 2025'!J47+'May 2025'!J47+'June 2025'!J47+'July 2025'!J47+'August 2025'!J47+'September 2025'!J47+'October 2025'!J47+'November 2025'!J47+'December 2025'!J47+'January 2026'!J47+'February 2026'!J47+'March 2026'!J47</f>
        <v>0</v>
      </c>
      <c r="K47" s="39">
        <f>'April 2025'!K47+'May 2025'!K47+'June 2025'!K47+'July 2025'!K47+'August 2025'!K47+'September 2025'!K47+'October 2025'!K47+'November 2025'!K47+'December 2025'!K47+'January 2026'!K47+'February 2026'!K47+'March 2026'!K47</f>
        <v>0</v>
      </c>
      <c r="L47" s="39">
        <f>'April 2025'!L47+'May 2025'!L47+'June 2025'!L47+'July 2025'!L47+'August 2025'!L47+'September 2025'!L47+'October 2025'!L47+'November 2025'!L47+'December 2025'!L47+'January 2026'!L47+'February 2026'!L47+'March 2026'!L47</f>
        <v>0</v>
      </c>
      <c r="M47" s="39">
        <f>'April 2025'!M47+'May 2025'!M47+'June 2025'!M47+'July 2025'!M47+'August 2025'!M47+'September 2025'!M47+'October 2025'!M47+'November 2025'!M47+'December 2025'!M47+'January 2026'!M47+'February 2026'!M47+'March 2026'!M47</f>
        <v>0</v>
      </c>
      <c r="N47" s="39">
        <f>'April 2025'!N47+'May 2025'!N47+'June 2025'!N47+'July 2025'!N47+'August 2025'!N47+'September 2025'!N47+'October 2025'!N47+'November 2025'!N47+'December 2025'!N47+'January 2026'!N47+'February 2026'!N47+'March 2026'!N47</f>
        <v>0</v>
      </c>
      <c r="O47" s="39">
        <f>'April 2025'!O47+'May 2025'!O47+'June 2025'!O47+'July 2025'!O47+'August 2025'!O47+'September 2025'!O47+'October 2025'!O47+'November 2025'!O47+'December 2025'!O47+'January 2026'!O47+'February 2026'!O47+'March 2026'!O47</f>
        <v>0</v>
      </c>
      <c r="P47" s="39">
        <f>'April 2025'!P47+'May 2025'!P47+'June 2025'!P47+'July 2025'!P47+'August 2025'!P47+'September 2025'!P47+'October 2025'!P47+'November 2025'!P47+'December 2025'!P47+'January 2026'!P47+'February 2026'!P47+'March 2026'!P47</f>
        <v>0</v>
      </c>
      <c r="Q47" s="42">
        <f t="shared" si="0"/>
        <v>12960</v>
      </c>
      <c r="R47" s="40">
        <f>'April 2025'!R47+'May 2025'!R47+'June 2025'!R47+'July 2025'!R47+'August 2025'!R47+'September 2025'!R47+'October 2025'!R47+'November 2025'!R47+'December 2025'!R47+'January 2026'!R47+'February 2026'!R47+'March 2026'!R47</f>
        <v>0</v>
      </c>
      <c r="S47" s="40">
        <f>'April 2025'!S47+'May 2025'!S47+'June 2025'!S47+'July 2025'!S47+'August 2025'!S47+'September 2025'!S47+'October 2025'!S47+'November 2025'!S47+'December 2025'!S47+'January 2026'!S47+'February 2026'!S47+'March 2026'!S47</f>
        <v>0</v>
      </c>
      <c r="T47" s="20">
        <f>SUM(Q47:S47)</f>
        <v>12960</v>
      </c>
    </row>
    <row r="48" spans="1:20" ht="14.4" x14ac:dyDescent="0.3">
      <c r="A48" s="56">
        <v>101278</v>
      </c>
      <c r="B48" s="56" t="s">
        <v>29</v>
      </c>
      <c r="C48" s="57" t="s">
        <v>81</v>
      </c>
      <c r="D48" s="39">
        <f>'April 2025'!D48+'May 2025'!D48+'June 2025'!D48+'July 2025'!D48+'August 2025'!D48+'September 2025'!D48+'October 2025'!D48+'November 2025'!D48+'December 2025'!D48+'January 2026'!D48+'February 2026'!D48+'March 2026'!D48</f>
        <v>5220</v>
      </c>
      <c r="E48" s="39">
        <f>'April 2025'!E48+'May 2025'!E48+'June 2025'!E48+'July 2025'!E48+'August 2025'!E48+'September 2025'!E48+'October 2025'!E48+'November 2025'!E48+'December 2025'!E48+'January 2026'!E48+'February 2026'!E48+'March 2026'!E48</f>
        <v>0</v>
      </c>
      <c r="F48" s="39">
        <f>'April 2025'!F48+'May 2025'!F48+'June 2025'!F48+'July 2025'!F48+'August 2025'!F48+'September 2025'!F48+'October 2025'!F48+'November 2025'!F48+'December 2025'!F48+'January 2026'!F48+'February 2026'!F48+'March 2026'!F48</f>
        <v>0</v>
      </c>
      <c r="G48" s="39">
        <f>'April 2025'!G48+'May 2025'!G48+'June 2025'!G48+'July 2025'!G48+'August 2025'!G48+'September 2025'!G48+'October 2025'!G48+'November 2025'!G48+'December 2025'!G48+'January 2026'!G48+'February 2026'!G48+'March 2026'!G48</f>
        <v>0</v>
      </c>
      <c r="H48" s="39">
        <f>'April 2025'!H48+'May 2025'!H48+'June 2025'!H48+'July 2025'!H48+'August 2025'!H48+'September 2025'!H48+'October 2025'!H48+'November 2025'!H48+'December 2025'!H48+'January 2026'!H48+'February 2026'!H48+'March 2026'!H48</f>
        <v>0</v>
      </c>
      <c r="I48" s="39">
        <f>'April 2025'!I48+'May 2025'!I48+'June 2025'!I48+'July 2025'!I48+'August 2025'!I48+'September 2025'!I48+'October 2025'!I48+'November 2025'!I48+'December 2025'!I48+'January 2026'!I48+'February 2026'!I48+'March 2026'!I48</f>
        <v>0</v>
      </c>
      <c r="J48" s="39">
        <f>'April 2025'!J48+'May 2025'!J48+'June 2025'!J48+'July 2025'!J48+'August 2025'!J48+'September 2025'!J48+'October 2025'!J48+'November 2025'!J48+'December 2025'!J48+'January 2026'!J48+'February 2026'!J48+'March 2026'!J48</f>
        <v>0</v>
      </c>
      <c r="K48" s="39">
        <f>'April 2025'!K48+'May 2025'!K48+'June 2025'!K48+'July 2025'!K48+'August 2025'!K48+'September 2025'!K48+'October 2025'!K48+'November 2025'!K48+'December 2025'!K48+'January 2026'!K48+'February 2026'!K48+'March 2026'!K48</f>
        <v>0</v>
      </c>
      <c r="L48" s="39">
        <f>'April 2025'!L48+'May 2025'!L48+'June 2025'!L48+'July 2025'!L48+'August 2025'!L48+'September 2025'!L48+'October 2025'!L48+'November 2025'!L48+'December 2025'!L48+'January 2026'!L48+'February 2026'!L48+'March 2026'!L48</f>
        <v>0</v>
      </c>
      <c r="M48" s="39">
        <f>'April 2025'!M48+'May 2025'!M48+'June 2025'!M48+'July 2025'!M48+'August 2025'!M48+'September 2025'!M48+'October 2025'!M48+'November 2025'!M48+'December 2025'!M48+'January 2026'!M48+'February 2026'!M48+'March 2026'!M48</f>
        <v>0</v>
      </c>
      <c r="N48" s="39">
        <f>'April 2025'!N48+'May 2025'!N48+'June 2025'!N48+'July 2025'!N48+'August 2025'!N48+'September 2025'!N48+'October 2025'!N48+'November 2025'!N48+'December 2025'!N48+'January 2026'!N48+'February 2026'!N48+'March 2026'!N48</f>
        <v>0</v>
      </c>
      <c r="O48" s="39">
        <f>'April 2025'!O48+'May 2025'!O48+'June 2025'!O48+'July 2025'!O48+'August 2025'!O48+'September 2025'!O48+'October 2025'!O48+'November 2025'!O48+'December 2025'!O48+'January 2026'!O48+'February 2026'!O48+'March 2026'!O48</f>
        <v>0</v>
      </c>
      <c r="P48" s="39">
        <f>'April 2025'!P48+'May 2025'!P48+'June 2025'!P48+'July 2025'!P48+'August 2025'!P48+'September 2025'!P48+'October 2025'!P48+'November 2025'!P48+'December 2025'!P48+'January 2026'!P48+'February 2026'!P48+'March 2026'!P48</f>
        <v>0</v>
      </c>
      <c r="Q48" s="42">
        <f t="shared" si="0"/>
        <v>5220</v>
      </c>
      <c r="R48" s="40">
        <f>'April 2025'!R48+'May 2025'!R48+'June 2025'!R48+'July 2025'!R48+'August 2025'!R48+'September 2025'!R48+'October 2025'!R48+'November 2025'!R48+'December 2025'!R48+'January 2026'!R48+'February 2026'!R48+'March 2026'!R48</f>
        <v>0</v>
      </c>
      <c r="S48" s="40">
        <f>'April 2025'!S48+'May 2025'!S48+'June 2025'!S48+'July 2025'!S48+'August 2025'!S48+'September 2025'!S48+'October 2025'!S48+'November 2025'!S48+'December 2025'!S48+'January 2026'!S48+'February 2026'!S48+'March 2026'!S48</f>
        <v>0</v>
      </c>
      <c r="T48" s="20">
        <f>SUM(Q48:S48)</f>
        <v>5220</v>
      </c>
    </row>
    <row r="49" spans="1:20" ht="14.4" x14ac:dyDescent="0.3">
      <c r="A49">
        <v>101431</v>
      </c>
      <c r="B49" t="s">
        <v>107</v>
      </c>
      <c r="C49" s="57" t="s">
        <v>108</v>
      </c>
      <c r="D49" s="39">
        <f>'April 2025'!D49+'May 2025'!D49+'June 2025'!D49+'July 2025'!D49+'August 2025'!D49+'September 2025'!D49+'October 2025'!D49+'November 2025'!D49+'December 2025'!D49+'January 2026'!D49+'February 2026'!D49+'March 2026'!D49</f>
        <v>5220</v>
      </c>
      <c r="E49" s="39">
        <f>'April 2025'!E49+'May 2025'!E49+'June 2025'!E49+'July 2025'!E49+'August 2025'!E49+'September 2025'!E49+'October 2025'!E49+'November 2025'!E49+'December 2025'!E49+'January 2026'!E49+'February 2026'!E49+'March 2026'!E49</f>
        <v>603.87</v>
      </c>
      <c r="F49" s="39">
        <f>'April 2025'!F49+'May 2025'!F49+'June 2025'!F49+'July 2025'!F49+'August 2025'!F49+'September 2025'!F49+'October 2025'!F49+'November 2025'!F49+'December 2025'!F49+'January 2026'!F49+'February 2026'!F49+'March 2026'!F49</f>
        <v>0</v>
      </c>
      <c r="G49" s="39">
        <f>'April 2025'!G49+'May 2025'!G49+'June 2025'!G49+'July 2025'!G49+'August 2025'!G49+'September 2025'!G49+'October 2025'!G49+'November 2025'!G49+'December 2025'!G49+'January 2026'!G49+'February 2026'!G49+'March 2026'!G49</f>
        <v>40.049999999999997</v>
      </c>
      <c r="H49" s="39">
        <f>'April 2025'!H49+'May 2025'!H49+'June 2025'!H49+'July 2025'!H49+'August 2025'!H49+'September 2025'!H49+'October 2025'!H49+'November 2025'!H49+'December 2025'!H49+'January 2026'!H49+'February 2026'!H49+'March 2026'!H49</f>
        <v>0</v>
      </c>
      <c r="I49" s="39">
        <f>'April 2025'!I49+'May 2025'!I49+'June 2025'!I49+'July 2025'!I49+'August 2025'!I49+'September 2025'!I49+'October 2025'!I49+'November 2025'!I49+'December 2025'!I49+'January 2026'!I49+'February 2026'!I49+'March 2026'!I49</f>
        <v>0</v>
      </c>
      <c r="J49" s="39">
        <f>'April 2025'!J49+'May 2025'!J49+'June 2025'!J49+'July 2025'!J49+'August 2025'!J49+'September 2025'!J49+'October 2025'!J49+'November 2025'!J49+'December 2025'!J49+'January 2026'!J49+'February 2026'!J49+'March 2026'!J49</f>
        <v>0</v>
      </c>
      <c r="K49" s="39">
        <f>'April 2025'!K49+'May 2025'!K49+'June 2025'!K49+'July 2025'!K49+'August 2025'!K49+'September 2025'!K49+'October 2025'!K49+'November 2025'!K49+'December 2025'!K49+'January 2026'!K49+'February 2026'!K49+'March 2026'!K49</f>
        <v>0</v>
      </c>
      <c r="L49" s="39">
        <f>'April 2025'!L49+'May 2025'!L49+'June 2025'!L49+'July 2025'!L49+'August 2025'!L49+'September 2025'!L49+'October 2025'!L49+'November 2025'!L49+'December 2025'!L49+'January 2026'!L49+'February 2026'!L49+'March 2026'!L49</f>
        <v>0</v>
      </c>
      <c r="M49" s="39">
        <f>'April 2025'!M49+'May 2025'!M49+'June 2025'!M49+'July 2025'!M49+'August 2025'!M49+'September 2025'!M49+'October 2025'!M49+'November 2025'!M49+'December 2025'!M49+'January 2026'!M49+'February 2026'!M49+'March 2026'!M49</f>
        <v>0</v>
      </c>
      <c r="N49" s="39">
        <f>'April 2025'!N49+'May 2025'!N49+'June 2025'!N49+'July 2025'!N49+'August 2025'!N49+'September 2025'!N49+'October 2025'!N49+'November 2025'!N49+'December 2025'!N49+'January 2026'!N49+'February 2026'!N49+'March 2026'!N49</f>
        <v>0</v>
      </c>
      <c r="O49" s="39">
        <f>'April 2025'!O49+'May 2025'!O49+'June 2025'!O49+'July 2025'!O49+'August 2025'!O49+'September 2025'!O49+'October 2025'!O49+'November 2025'!O49+'December 2025'!O49+'January 2026'!O49+'February 2026'!O49+'March 2026'!O49</f>
        <v>0</v>
      </c>
      <c r="P49" s="39">
        <f>'April 2025'!P49+'May 2025'!P49+'June 2025'!P49+'July 2025'!P49+'August 2025'!P49+'September 2025'!P49+'October 2025'!P49+'November 2025'!P49+'December 2025'!P49+'January 2026'!P49+'February 2026'!P49+'March 2026'!P49</f>
        <v>0</v>
      </c>
      <c r="Q49" s="42">
        <f t="shared" si="0"/>
        <v>5863.92</v>
      </c>
      <c r="R49" s="40">
        <f>'April 2025'!R49+'May 2025'!R49+'June 2025'!R49+'July 2025'!R49+'August 2025'!R49+'September 2025'!R49+'October 2025'!R49+'November 2025'!R49+'December 2025'!R49+'January 2026'!R49+'February 2026'!R49+'March 2026'!R49</f>
        <v>0</v>
      </c>
      <c r="S49" s="40">
        <f>'April 2025'!S49+'May 2025'!S49+'June 2025'!S49+'July 2025'!S49+'August 2025'!S49+'September 2025'!S49+'October 2025'!S49+'November 2025'!S49+'December 2025'!S49+'January 2026'!S49+'February 2026'!S49+'March 2026'!S49</f>
        <v>0</v>
      </c>
      <c r="T49" s="20">
        <f t="shared" ref="T49" si="3">SUM(Q49:S49)</f>
        <v>5863.92</v>
      </c>
    </row>
    <row r="50" spans="1:20" ht="14.4" x14ac:dyDescent="0.3">
      <c r="A50">
        <v>101432</v>
      </c>
      <c r="B50" t="s">
        <v>109</v>
      </c>
      <c r="C50" s="57" t="s">
        <v>110</v>
      </c>
      <c r="D50" s="39">
        <f>'April 2025'!D50+'May 2025'!D50+'June 2025'!D50+'July 2025'!D50+'August 2025'!D50+'September 2025'!D50+'October 2025'!D50+'November 2025'!D50+'December 2025'!D50+'January 2026'!D50+'February 2026'!D50+'March 2026'!D50</f>
        <v>5220</v>
      </c>
      <c r="E50" s="39">
        <f>'April 2025'!E50+'May 2025'!E50+'June 2025'!E50+'July 2025'!E50+'August 2025'!E50+'September 2025'!E50+'October 2025'!E50+'November 2025'!E50+'December 2025'!E50+'January 2026'!E50+'February 2026'!E50+'March 2026'!E50</f>
        <v>7740</v>
      </c>
      <c r="F50" s="39">
        <f>'April 2025'!F50+'May 2025'!F50+'June 2025'!F50+'July 2025'!F50+'August 2025'!F50+'September 2025'!F50+'October 2025'!F50+'November 2025'!F50+'December 2025'!F50+'January 2026'!F50+'February 2026'!F50+'March 2026'!F50</f>
        <v>0</v>
      </c>
      <c r="G50" s="39">
        <f>'April 2025'!G50+'May 2025'!G50+'June 2025'!G50+'July 2025'!G50+'August 2025'!G50+'September 2025'!G50+'October 2025'!G50+'November 2025'!G50+'December 2025'!G50+'January 2026'!G50+'February 2026'!G50+'March 2026'!G50</f>
        <v>0</v>
      </c>
      <c r="H50" s="39">
        <f>'April 2025'!H50+'May 2025'!H50+'June 2025'!H50+'July 2025'!H50+'August 2025'!H50+'September 2025'!H50+'October 2025'!H50+'November 2025'!H50+'December 2025'!H50+'January 2026'!H50+'February 2026'!H50+'March 2026'!H50</f>
        <v>0</v>
      </c>
      <c r="I50" s="39">
        <f>'April 2025'!I50+'May 2025'!I50+'June 2025'!I50+'July 2025'!I50+'August 2025'!I50+'September 2025'!I50+'October 2025'!I50+'November 2025'!I50+'December 2025'!I50+'January 2026'!I50+'February 2026'!I50+'March 2026'!I50</f>
        <v>0</v>
      </c>
      <c r="J50" s="39">
        <f>'April 2025'!J50+'May 2025'!J50+'June 2025'!J50+'July 2025'!J50+'August 2025'!J50+'September 2025'!J50+'October 2025'!J50+'November 2025'!J50+'December 2025'!J50+'January 2026'!J50+'February 2026'!J50+'March 2026'!J50</f>
        <v>0</v>
      </c>
      <c r="K50" s="39">
        <f>'April 2025'!K50+'May 2025'!K50+'June 2025'!K50+'July 2025'!K50+'August 2025'!K50+'September 2025'!K50+'October 2025'!K50+'November 2025'!K50+'December 2025'!K50+'January 2026'!K50+'February 2026'!K50+'March 2026'!K50</f>
        <v>0</v>
      </c>
      <c r="L50" s="39">
        <f>'April 2025'!L50+'May 2025'!L50+'June 2025'!L50+'July 2025'!L50+'August 2025'!L50+'September 2025'!L50+'October 2025'!L50+'November 2025'!L50+'December 2025'!L50+'January 2026'!L50+'February 2026'!L50+'March 2026'!L50</f>
        <v>0</v>
      </c>
      <c r="M50" s="39">
        <f>'April 2025'!M50+'May 2025'!M50+'June 2025'!M50+'July 2025'!M50+'August 2025'!M50+'September 2025'!M50+'October 2025'!M50+'November 2025'!M50+'December 2025'!M50+'January 2026'!M50+'February 2026'!M50+'March 2026'!M50</f>
        <v>0</v>
      </c>
      <c r="N50" s="39">
        <f>'April 2025'!N50+'May 2025'!N50+'June 2025'!N50+'July 2025'!N50+'August 2025'!N50+'September 2025'!N50+'October 2025'!N50+'November 2025'!N50+'December 2025'!N50+'January 2026'!N50+'February 2026'!N50+'March 2026'!N50</f>
        <v>0</v>
      </c>
      <c r="O50" s="39">
        <f>'April 2025'!O50+'May 2025'!O50+'June 2025'!O50+'July 2025'!O50+'August 2025'!O50+'September 2025'!O50+'October 2025'!O50+'November 2025'!O50+'December 2025'!O50+'January 2026'!O50+'February 2026'!O50+'March 2026'!O50</f>
        <v>0</v>
      </c>
      <c r="P50" s="39">
        <f>'April 2025'!P50+'May 2025'!P50+'June 2025'!P50+'July 2025'!P50+'August 2025'!P50+'September 2025'!P50+'October 2025'!P50+'November 2025'!P50+'December 2025'!P50+'January 2026'!P50+'February 2026'!P50+'March 2026'!P50</f>
        <v>0</v>
      </c>
      <c r="Q50" s="42">
        <f t="shared" si="0"/>
        <v>12960</v>
      </c>
      <c r="R50" s="40">
        <f>'April 2025'!R50+'May 2025'!R50+'June 2025'!R50+'July 2025'!R50+'August 2025'!R50+'September 2025'!R50+'October 2025'!R50+'November 2025'!R50+'December 2025'!R50+'January 2026'!R50+'February 2026'!R50+'March 2026'!R50</f>
        <v>0</v>
      </c>
      <c r="S50" s="40">
        <f>'April 2025'!S50+'May 2025'!S50+'June 2025'!S50+'July 2025'!S50+'August 2025'!S50+'September 2025'!S50+'October 2025'!S50+'November 2025'!S50+'December 2025'!S50+'January 2026'!S50+'February 2026'!S50+'March 2026'!S50</f>
        <v>0</v>
      </c>
      <c r="T50" s="20">
        <f t="shared" ref="T50:T59" si="4">SUM(Q50:S50)</f>
        <v>12960</v>
      </c>
    </row>
    <row r="51" spans="1:20" ht="14.4" x14ac:dyDescent="0.3">
      <c r="A51">
        <v>101433</v>
      </c>
      <c r="B51" t="s">
        <v>111</v>
      </c>
      <c r="C51" s="57" t="s">
        <v>70</v>
      </c>
      <c r="D51" s="39">
        <f>'April 2025'!D51+'May 2025'!D51+'June 2025'!D51+'July 2025'!D51+'August 2025'!D51+'September 2025'!D51+'October 2025'!D51+'November 2025'!D51+'December 2025'!D51+'January 2026'!D51+'February 2026'!D51+'March 2026'!D51</f>
        <v>5220</v>
      </c>
      <c r="E51" s="39">
        <f>'April 2025'!E51+'May 2025'!E51+'June 2025'!E51+'July 2025'!E51+'August 2025'!E51+'September 2025'!E51+'October 2025'!E51+'November 2025'!E51+'December 2025'!E51+'January 2026'!E51+'February 2026'!E51+'March 2026'!E51</f>
        <v>1680</v>
      </c>
      <c r="F51" s="39">
        <f>'April 2025'!F51+'May 2025'!F51+'June 2025'!F51+'July 2025'!F51+'August 2025'!F51+'September 2025'!F51+'October 2025'!F51+'November 2025'!F51+'December 2025'!F51+'January 2026'!F51+'February 2026'!F51+'March 2026'!F51</f>
        <v>0</v>
      </c>
      <c r="G51" s="39">
        <f>'April 2025'!G51+'May 2025'!G51+'June 2025'!G51+'July 2025'!G51+'August 2025'!G51+'September 2025'!G51+'October 2025'!G51+'November 2025'!G51+'December 2025'!G51+'January 2026'!G51+'February 2026'!G51+'March 2026'!G51</f>
        <v>314.55</v>
      </c>
      <c r="H51" s="39">
        <f>'April 2025'!H51+'May 2025'!H51+'June 2025'!H51+'July 2025'!H51+'August 2025'!H51+'September 2025'!H51+'October 2025'!H51+'November 2025'!H51+'December 2025'!H51+'January 2026'!H51+'February 2026'!H51+'March 2026'!H51</f>
        <v>4</v>
      </c>
      <c r="I51" s="39">
        <f>'April 2025'!I51+'May 2025'!I51+'June 2025'!I51+'July 2025'!I51+'August 2025'!I51+'September 2025'!I51+'October 2025'!I51+'November 2025'!I51+'December 2025'!I51+'January 2026'!I51+'February 2026'!I51+'March 2026'!I51</f>
        <v>80.5</v>
      </c>
      <c r="J51" s="39">
        <f>'April 2025'!J51+'May 2025'!J51+'June 2025'!J51+'July 2025'!J51+'August 2025'!J51+'September 2025'!J51+'October 2025'!J51+'November 2025'!J51+'December 2025'!J51+'January 2026'!J51+'February 2026'!J51+'March 2026'!J51</f>
        <v>90.9</v>
      </c>
      <c r="K51" s="39">
        <f>'April 2025'!K51+'May 2025'!K51+'June 2025'!K51+'July 2025'!K51+'August 2025'!K51+'September 2025'!K51+'October 2025'!K51+'November 2025'!K51+'December 2025'!K51+'January 2026'!K51+'February 2026'!K51+'March 2026'!K51</f>
        <v>0</v>
      </c>
      <c r="L51" s="39">
        <f>'April 2025'!L51+'May 2025'!L51+'June 2025'!L51+'July 2025'!L51+'August 2025'!L51+'September 2025'!L51+'October 2025'!L51+'November 2025'!L51+'December 2025'!L51+'January 2026'!L51+'February 2026'!L51+'March 2026'!L51</f>
        <v>0</v>
      </c>
      <c r="M51" s="39">
        <f>'April 2025'!M51+'May 2025'!M51+'June 2025'!M51+'July 2025'!M51+'August 2025'!M51+'September 2025'!M51+'October 2025'!M51+'November 2025'!M51+'December 2025'!M51+'January 2026'!M51+'February 2026'!M51+'March 2026'!M51</f>
        <v>0</v>
      </c>
      <c r="N51" s="39">
        <f>'April 2025'!N51+'May 2025'!N51+'June 2025'!N51+'July 2025'!N51+'August 2025'!N51+'September 2025'!N51+'October 2025'!N51+'November 2025'!N51+'December 2025'!N51+'January 2026'!N51+'February 2026'!N51+'March 2026'!N51</f>
        <v>0</v>
      </c>
      <c r="O51" s="39">
        <f>'April 2025'!O51+'May 2025'!O51+'June 2025'!O51+'July 2025'!O51+'August 2025'!O51+'September 2025'!O51+'October 2025'!O51+'November 2025'!O51+'December 2025'!O51+'January 2026'!O51+'February 2026'!O51+'March 2026'!O51</f>
        <v>0</v>
      </c>
      <c r="P51" s="39">
        <f>'April 2025'!P51+'May 2025'!P51+'June 2025'!P51+'July 2025'!P51+'August 2025'!P51+'September 2025'!P51+'October 2025'!P51+'November 2025'!P51+'December 2025'!P51+'January 2026'!P51+'February 2026'!P51+'March 2026'!P51</f>
        <v>0</v>
      </c>
      <c r="Q51" s="42">
        <f t="shared" si="0"/>
        <v>7389.95</v>
      </c>
      <c r="R51" s="40">
        <f>'April 2025'!R51+'May 2025'!R51+'June 2025'!R51+'July 2025'!R51+'August 2025'!R51+'September 2025'!R51+'October 2025'!R51+'November 2025'!R51+'December 2025'!R51+'January 2026'!R51+'February 2026'!R51+'March 2026'!R51</f>
        <v>0</v>
      </c>
      <c r="S51" s="40">
        <f>'April 2025'!S51+'May 2025'!S51+'June 2025'!S51+'July 2025'!S51+'August 2025'!S51+'September 2025'!S51+'October 2025'!S51+'November 2025'!S51+'December 2025'!S51+'January 2026'!S51+'February 2026'!S51+'March 2026'!S51</f>
        <v>0</v>
      </c>
      <c r="T51" s="20">
        <f t="shared" si="4"/>
        <v>7389.95</v>
      </c>
    </row>
    <row r="52" spans="1:20" ht="14.4" x14ac:dyDescent="0.3">
      <c r="A52">
        <v>101434</v>
      </c>
      <c r="B52" t="s">
        <v>112</v>
      </c>
      <c r="C52" s="57" t="s">
        <v>113</v>
      </c>
      <c r="D52" s="39">
        <f>'April 2025'!D52+'May 2025'!D52+'June 2025'!D52+'July 2025'!D52+'August 2025'!D52+'September 2025'!D52+'October 2025'!D52+'November 2025'!D52+'December 2025'!D52+'January 2026'!D52+'February 2026'!D52+'March 2026'!D52</f>
        <v>5220</v>
      </c>
      <c r="E52" s="39">
        <f>'April 2025'!E52+'May 2025'!E52+'June 2025'!E52+'July 2025'!E52+'August 2025'!E52+'September 2025'!E52+'October 2025'!E52+'November 2025'!E52+'December 2025'!E52+'January 2026'!E52+'February 2026'!E52+'March 2026'!E52</f>
        <v>0</v>
      </c>
      <c r="F52" s="39">
        <f>'April 2025'!F52+'May 2025'!F52+'June 2025'!F52+'July 2025'!F52+'August 2025'!F52+'September 2025'!F52+'October 2025'!F52+'November 2025'!F52+'December 2025'!F52+'January 2026'!F52+'February 2026'!F52+'March 2026'!F52</f>
        <v>0</v>
      </c>
      <c r="G52" s="39">
        <f>'April 2025'!G52+'May 2025'!G52+'June 2025'!G52+'July 2025'!G52+'August 2025'!G52+'September 2025'!G52+'October 2025'!G52+'November 2025'!G52+'December 2025'!G52+'January 2026'!G52+'February 2026'!G52+'March 2026'!G52</f>
        <v>0</v>
      </c>
      <c r="H52" s="39">
        <f>'April 2025'!H52+'May 2025'!H52+'June 2025'!H52+'July 2025'!H52+'August 2025'!H52+'September 2025'!H52+'October 2025'!H52+'November 2025'!H52+'December 2025'!H52+'January 2026'!H52+'February 2026'!H52+'March 2026'!H52</f>
        <v>0</v>
      </c>
      <c r="I52" s="39">
        <f>'April 2025'!I52+'May 2025'!I52+'June 2025'!I52+'July 2025'!I52+'August 2025'!I52+'September 2025'!I52+'October 2025'!I52+'November 2025'!I52+'December 2025'!I52+'January 2026'!I52+'February 2026'!I52+'March 2026'!I52</f>
        <v>0</v>
      </c>
      <c r="J52" s="39">
        <f>'April 2025'!J52+'May 2025'!J52+'June 2025'!J52+'July 2025'!J52+'August 2025'!J52+'September 2025'!J52+'October 2025'!J52+'November 2025'!J52+'December 2025'!J52+'January 2026'!J52+'February 2026'!J52+'March 2026'!J52</f>
        <v>0</v>
      </c>
      <c r="K52" s="39">
        <f>'April 2025'!K52+'May 2025'!K52+'June 2025'!K52+'July 2025'!K52+'August 2025'!K52+'September 2025'!K52+'October 2025'!K52+'November 2025'!K52+'December 2025'!K52+'January 2026'!K52+'February 2026'!K52+'March 2026'!K52</f>
        <v>0</v>
      </c>
      <c r="L52" s="39">
        <f>'April 2025'!L52+'May 2025'!L52+'June 2025'!L52+'July 2025'!L52+'August 2025'!L52+'September 2025'!L52+'October 2025'!L52+'November 2025'!L52+'December 2025'!L52+'January 2026'!L52+'February 2026'!L52+'March 2026'!L52</f>
        <v>0</v>
      </c>
      <c r="M52" s="39">
        <f>'April 2025'!M52+'May 2025'!M52+'June 2025'!M52+'July 2025'!M52+'August 2025'!M52+'September 2025'!M52+'October 2025'!M52+'November 2025'!M52+'December 2025'!M52+'January 2026'!M52+'February 2026'!M52+'March 2026'!M52</f>
        <v>0</v>
      </c>
      <c r="N52" s="39">
        <f>'April 2025'!N52+'May 2025'!N52+'June 2025'!N52+'July 2025'!N52+'August 2025'!N52+'September 2025'!N52+'October 2025'!N52+'November 2025'!N52+'December 2025'!N52+'January 2026'!N52+'February 2026'!N52+'March 2026'!N52</f>
        <v>0</v>
      </c>
      <c r="O52" s="39">
        <f>'April 2025'!O52+'May 2025'!O52+'June 2025'!O52+'July 2025'!O52+'August 2025'!O52+'September 2025'!O52+'October 2025'!O52+'November 2025'!O52+'December 2025'!O52+'January 2026'!O52+'February 2026'!O52+'March 2026'!O52</f>
        <v>0</v>
      </c>
      <c r="P52" s="39">
        <f>'April 2025'!P52+'May 2025'!P52+'June 2025'!P52+'July 2025'!P52+'August 2025'!P52+'September 2025'!P52+'October 2025'!P52+'November 2025'!P52+'December 2025'!P52+'January 2026'!P52+'February 2026'!P52+'March 2026'!P52</f>
        <v>0</v>
      </c>
      <c r="Q52" s="42">
        <f t="shared" si="0"/>
        <v>5220</v>
      </c>
      <c r="R52" s="40">
        <f>'April 2025'!R52+'May 2025'!R52+'June 2025'!R52+'July 2025'!R52+'August 2025'!R52+'September 2025'!R52+'October 2025'!R52+'November 2025'!R52+'December 2025'!R52+'January 2026'!R52+'February 2026'!R52+'March 2026'!R52</f>
        <v>0</v>
      </c>
      <c r="S52" s="40">
        <f>'April 2025'!S52+'May 2025'!S52+'June 2025'!S52+'July 2025'!S52+'August 2025'!S52+'September 2025'!S52+'October 2025'!S52+'November 2025'!S52+'December 2025'!S52+'January 2026'!S52+'February 2026'!S52+'March 2026'!S52</f>
        <v>0</v>
      </c>
      <c r="T52" s="20">
        <f t="shared" si="4"/>
        <v>5220</v>
      </c>
    </row>
    <row r="53" spans="1:20" ht="14.4" x14ac:dyDescent="0.3">
      <c r="A53">
        <v>101435</v>
      </c>
      <c r="B53" t="s">
        <v>114</v>
      </c>
      <c r="C53" s="57" t="s">
        <v>115</v>
      </c>
      <c r="D53" s="39">
        <f>'April 2025'!D53+'May 2025'!D53+'June 2025'!D53+'July 2025'!D53+'August 2025'!D53+'September 2025'!D53+'October 2025'!D53+'November 2025'!D53+'December 2025'!D53+'January 2026'!D53+'February 2026'!D53+'March 2026'!D53</f>
        <v>5220</v>
      </c>
      <c r="E53" s="39">
        <f>'April 2025'!E53+'May 2025'!E53+'June 2025'!E53+'July 2025'!E53+'August 2025'!E53+'September 2025'!E53+'October 2025'!E53+'November 2025'!E53+'December 2025'!E53+'January 2026'!E53+'February 2026'!E53+'March 2026'!E53</f>
        <v>0</v>
      </c>
      <c r="F53" s="39">
        <f>'April 2025'!F53+'May 2025'!F53+'June 2025'!F53+'July 2025'!F53+'August 2025'!F53+'September 2025'!F53+'October 2025'!F53+'November 2025'!F53+'December 2025'!F53+'January 2026'!F53+'February 2026'!F53+'March 2026'!F53</f>
        <v>0</v>
      </c>
      <c r="G53" s="39">
        <f>'April 2025'!G53+'May 2025'!G53+'June 2025'!G53+'July 2025'!G53+'August 2025'!G53+'September 2025'!G53+'October 2025'!G53+'November 2025'!G53+'December 2025'!G53+'January 2026'!G53+'February 2026'!G53+'March 2026'!G53</f>
        <v>0</v>
      </c>
      <c r="H53" s="39">
        <f>'April 2025'!H53+'May 2025'!H53+'June 2025'!H53+'July 2025'!H53+'August 2025'!H53+'September 2025'!H53+'October 2025'!H53+'November 2025'!H53+'December 2025'!H53+'January 2026'!H53+'February 2026'!H53+'March 2026'!H53</f>
        <v>0</v>
      </c>
      <c r="I53" s="39">
        <f>'April 2025'!I53+'May 2025'!I53+'June 2025'!I53+'July 2025'!I53+'August 2025'!I53+'September 2025'!I53+'October 2025'!I53+'November 2025'!I53+'December 2025'!I53+'January 2026'!I53+'February 2026'!I53+'March 2026'!I53</f>
        <v>0</v>
      </c>
      <c r="J53" s="39">
        <f>'April 2025'!J53+'May 2025'!J53+'June 2025'!J53+'July 2025'!J53+'August 2025'!J53+'September 2025'!J53+'October 2025'!J53+'November 2025'!J53+'December 2025'!J53+'January 2026'!J53+'February 2026'!J53+'March 2026'!J53</f>
        <v>0</v>
      </c>
      <c r="K53" s="39">
        <f>'April 2025'!K53+'May 2025'!K53+'June 2025'!K53+'July 2025'!K53+'August 2025'!K53+'September 2025'!K53+'October 2025'!K53+'November 2025'!K53+'December 2025'!K53+'January 2026'!K53+'February 2026'!K53+'March 2026'!K53</f>
        <v>0</v>
      </c>
      <c r="L53" s="39">
        <f>'April 2025'!L53+'May 2025'!L53+'June 2025'!L53+'July 2025'!L53+'August 2025'!L53+'September 2025'!L53+'October 2025'!L53+'November 2025'!L53+'December 2025'!L53+'January 2026'!L53+'February 2026'!L53+'March 2026'!L53</f>
        <v>0</v>
      </c>
      <c r="M53" s="39">
        <f>'April 2025'!M53+'May 2025'!M53+'June 2025'!M53+'July 2025'!M53+'August 2025'!M53+'September 2025'!M53+'October 2025'!M53+'November 2025'!M53+'December 2025'!M53+'January 2026'!M53+'February 2026'!M53+'March 2026'!M53</f>
        <v>0</v>
      </c>
      <c r="N53" s="39">
        <f>'April 2025'!N53+'May 2025'!N53+'June 2025'!N53+'July 2025'!N53+'August 2025'!N53+'September 2025'!N53+'October 2025'!N53+'November 2025'!N53+'December 2025'!N53+'January 2026'!N53+'February 2026'!N53+'March 2026'!N53</f>
        <v>0</v>
      </c>
      <c r="O53" s="39">
        <f>'April 2025'!O53+'May 2025'!O53+'June 2025'!O53+'July 2025'!O53+'August 2025'!O53+'September 2025'!O53+'October 2025'!O53+'November 2025'!O53+'December 2025'!O53+'January 2026'!O53+'February 2026'!O53+'March 2026'!O53</f>
        <v>0</v>
      </c>
      <c r="P53" s="39">
        <f>'April 2025'!P53+'May 2025'!P53+'June 2025'!P53+'July 2025'!P53+'August 2025'!P53+'September 2025'!P53+'October 2025'!P53+'November 2025'!P53+'December 2025'!P53+'January 2026'!P53+'February 2026'!P53+'March 2026'!P53</f>
        <v>0</v>
      </c>
      <c r="Q53" s="42">
        <f t="shared" si="0"/>
        <v>5220</v>
      </c>
      <c r="R53" s="40">
        <f>'April 2025'!R53+'May 2025'!R53+'June 2025'!R53+'July 2025'!R53+'August 2025'!R53+'September 2025'!R53+'October 2025'!R53+'November 2025'!R53+'December 2025'!R53+'January 2026'!R53+'February 2026'!R53+'March 2026'!R53</f>
        <v>0</v>
      </c>
      <c r="S53" s="40">
        <f>'April 2025'!S53+'May 2025'!S53+'June 2025'!S53+'July 2025'!S53+'August 2025'!S53+'September 2025'!S53+'October 2025'!S53+'November 2025'!S53+'December 2025'!S53+'January 2026'!S53+'February 2026'!S53+'March 2026'!S53</f>
        <v>0</v>
      </c>
      <c r="T53" s="20">
        <f t="shared" si="4"/>
        <v>5220</v>
      </c>
    </row>
    <row r="54" spans="1:20" ht="14.4" x14ac:dyDescent="0.3">
      <c r="A54">
        <v>101436</v>
      </c>
      <c r="B54" t="s">
        <v>116</v>
      </c>
      <c r="C54" s="57" t="s">
        <v>117</v>
      </c>
      <c r="D54" s="39">
        <f>'April 2025'!D54+'May 2025'!D54+'June 2025'!D54+'July 2025'!D54+'August 2025'!D54+'September 2025'!D54+'October 2025'!D54+'November 2025'!D54+'December 2025'!D54+'January 2026'!D54+'February 2026'!D54+'March 2026'!D54</f>
        <v>5220</v>
      </c>
      <c r="E54" s="39">
        <f>'April 2025'!E54+'May 2025'!E54+'June 2025'!E54+'July 2025'!E54+'August 2025'!E54+'September 2025'!E54+'October 2025'!E54+'November 2025'!E54+'December 2025'!E54+'January 2026'!E54+'February 2026'!E54+'March 2026'!E54</f>
        <v>0</v>
      </c>
      <c r="F54" s="39">
        <f>'April 2025'!F54+'May 2025'!F54+'June 2025'!F54+'July 2025'!F54+'August 2025'!F54+'September 2025'!F54+'October 2025'!F54+'November 2025'!F54+'December 2025'!F54+'January 2026'!F54+'February 2026'!F54+'March 2026'!F54</f>
        <v>0</v>
      </c>
      <c r="G54" s="39">
        <f>'April 2025'!G54+'May 2025'!G54+'June 2025'!G54+'July 2025'!G54+'August 2025'!G54+'September 2025'!G54+'October 2025'!G54+'November 2025'!G54+'December 2025'!G54+'January 2026'!G54+'February 2026'!G54+'March 2026'!G54</f>
        <v>0</v>
      </c>
      <c r="H54" s="39">
        <f>'April 2025'!H54+'May 2025'!H54+'June 2025'!H54+'July 2025'!H54+'August 2025'!H54+'September 2025'!H54+'October 2025'!H54+'November 2025'!H54+'December 2025'!H54+'January 2026'!H54+'February 2026'!H54+'March 2026'!H54</f>
        <v>0</v>
      </c>
      <c r="I54" s="39">
        <f>'April 2025'!I54+'May 2025'!I54+'June 2025'!I54+'July 2025'!I54+'August 2025'!I54+'September 2025'!I54+'October 2025'!I54+'November 2025'!I54+'December 2025'!I54+'January 2026'!I54+'February 2026'!I54+'March 2026'!I54</f>
        <v>0</v>
      </c>
      <c r="J54" s="39">
        <f>'April 2025'!J54+'May 2025'!J54+'June 2025'!J54+'July 2025'!J54+'August 2025'!J54+'September 2025'!J54+'October 2025'!J54+'November 2025'!J54+'December 2025'!J54+'January 2026'!J54+'February 2026'!J54+'March 2026'!J54</f>
        <v>0</v>
      </c>
      <c r="K54" s="39">
        <f>'April 2025'!K54+'May 2025'!K54+'June 2025'!K54+'July 2025'!K54+'August 2025'!K54+'September 2025'!K54+'October 2025'!K54+'November 2025'!K54+'December 2025'!K54+'January 2026'!K54+'February 2026'!K54+'March 2026'!K54</f>
        <v>0</v>
      </c>
      <c r="L54" s="39">
        <f>'April 2025'!L54+'May 2025'!L54+'June 2025'!L54+'July 2025'!L54+'August 2025'!L54+'September 2025'!L54+'October 2025'!L54+'November 2025'!L54+'December 2025'!L54+'January 2026'!L54+'February 2026'!L54+'March 2026'!L54</f>
        <v>0</v>
      </c>
      <c r="M54" s="39">
        <f>'April 2025'!M54+'May 2025'!M54+'June 2025'!M54+'July 2025'!M54+'August 2025'!M54+'September 2025'!M54+'October 2025'!M54+'November 2025'!M54+'December 2025'!M54+'January 2026'!M54+'February 2026'!M54+'March 2026'!M54</f>
        <v>0</v>
      </c>
      <c r="N54" s="39">
        <f>'April 2025'!N54+'May 2025'!N54+'June 2025'!N54+'July 2025'!N54+'August 2025'!N54+'September 2025'!N54+'October 2025'!N54+'November 2025'!N54+'December 2025'!N54+'January 2026'!N54+'February 2026'!N54+'March 2026'!N54</f>
        <v>0</v>
      </c>
      <c r="O54" s="39">
        <f>'April 2025'!O54+'May 2025'!O54+'June 2025'!O54+'July 2025'!O54+'August 2025'!O54+'September 2025'!O54+'October 2025'!O54+'November 2025'!O54+'December 2025'!O54+'January 2026'!O54+'February 2026'!O54+'March 2026'!O54</f>
        <v>0</v>
      </c>
      <c r="P54" s="39">
        <f>'April 2025'!P54+'May 2025'!P54+'June 2025'!P54+'July 2025'!P54+'August 2025'!P54+'September 2025'!P54+'October 2025'!P54+'November 2025'!P54+'December 2025'!P54+'January 2026'!P54+'February 2026'!P54+'March 2026'!P54</f>
        <v>0</v>
      </c>
      <c r="Q54" s="42">
        <f t="shared" si="0"/>
        <v>5220</v>
      </c>
      <c r="R54" s="40">
        <f>'April 2025'!R54+'May 2025'!R54+'June 2025'!R54+'July 2025'!R54+'August 2025'!R54+'September 2025'!R54+'October 2025'!R54+'November 2025'!R54+'December 2025'!R54+'January 2026'!R54+'February 2026'!R54+'March 2026'!R54</f>
        <v>0</v>
      </c>
      <c r="S54" s="40">
        <f>'April 2025'!S54+'May 2025'!S54+'June 2025'!S54+'July 2025'!S54+'August 2025'!S54+'September 2025'!S54+'October 2025'!S54+'November 2025'!S54+'December 2025'!S54+'January 2026'!S54+'February 2026'!S54+'March 2026'!S54</f>
        <v>0</v>
      </c>
      <c r="T54" s="20">
        <f t="shared" si="4"/>
        <v>5220</v>
      </c>
    </row>
    <row r="55" spans="1:20" ht="14.4" x14ac:dyDescent="0.3">
      <c r="A55">
        <v>101437</v>
      </c>
      <c r="B55" t="s">
        <v>118</v>
      </c>
      <c r="C55" s="57" t="s">
        <v>119</v>
      </c>
      <c r="D55" s="39">
        <f>'April 2025'!D55+'May 2025'!D55+'June 2025'!D55+'July 2025'!D55+'August 2025'!D55+'September 2025'!D55+'October 2025'!D55+'November 2025'!D55+'December 2025'!D55+'January 2026'!D55+'February 2026'!D55+'March 2026'!D55</f>
        <v>5220</v>
      </c>
      <c r="E55" s="39">
        <f>'April 2025'!E55+'May 2025'!E55+'June 2025'!E55+'July 2025'!E55+'August 2025'!E55+'September 2025'!E55+'October 2025'!E55+'November 2025'!E55+'December 2025'!E55+'January 2026'!E55+'February 2026'!E55+'March 2026'!E55</f>
        <v>0</v>
      </c>
      <c r="F55" s="39">
        <f>'April 2025'!F55+'May 2025'!F55+'June 2025'!F55+'July 2025'!F55+'August 2025'!F55+'September 2025'!F55+'October 2025'!F55+'November 2025'!F55+'December 2025'!F55+'January 2026'!F55+'February 2026'!F55+'March 2026'!F55</f>
        <v>0</v>
      </c>
      <c r="G55" s="39">
        <f>'April 2025'!G55+'May 2025'!G55+'June 2025'!G55+'July 2025'!G55+'August 2025'!G55+'September 2025'!G55+'October 2025'!G55+'November 2025'!G55+'December 2025'!G55+'January 2026'!G55+'February 2026'!G55+'March 2026'!G55</f>
        <v>0</v>
      </c>
      <c r="H55" s="39">
        <f>'April 2025'!H55+'May 2025'!H55+'June 2025'!H55+'July 2025'!H55+'August 2025'!H55+'September 2025'!H55+'October 2025'!H55+'November 2025'!H55+'December 2025'!H55+'January 2026'!H55+'February 2026'!H55+'March 2026'!H55</f>
        <v>0</v>
      </c>
      <c r="I55" s="39">
        <f>'April 2025'!I55+'May 2025'!I55+'June 2025'!I55+'July 2025'!I55+'August 2025'!I55+'September 2025'!I55+'October 2025'!I55+'November 2025'!I55+'December 2025'!I55+'January 2026'!I55+'February 2026'!I55+'March 2026'!I55</f>
        <v>0</v>
      </c>
      <c r="J55" s="39">
        <f>'April 2025'!J55+'May 2025'!J55+'June 2025'!J55+'July 2025'!J55+'August 2025'!J55+'September 2025'!J55+'October 2025'!J55+'November 2025'!J55+'December 2025'!J55+'January 2026'!J55+'February 2026'!J55+'March 2026'!J55</f>
        <v>0</v>
      </c>
      <c r="K55" s="39">
        <f>'April 2025'!K55+'May 2025'!K55+'June 2025'!K55+'July 2025'!K55+'August 2025'!K55+'September 2025'!K55+'October 2025'!K55+'November 2025'!K55+'December 2025'!K55+'January 2026'!K55+'February 2026'!K55+'March 2026'!K55</f>
        <v>0</v>
      </c>
      <c r="L55" s="39">
        <f>'April 2025'!L55+'May 2025'!L55+'June 2025'!L55+'July 2025'!L55+'August 2025'!L55+'September 2025'!L55+'October 2025'!L55+'November 2025'!L55+'December 2025'!L55+'January 2026'!L55+'February 2026'!L55+'March 2026'!L55</f>
        <v>0</v>
      </c>
      <c r="M55" s="39">
        <f>'April 2025'!M55+'May 2025'!M55+'June 2025'!M55+'July 2025'!M55+'August 2025'!M55+'September 2025'!M55+'October 2025'!M55+'November 2025'!M55+'December 2025'!M55+'January 2026'!M55+'February 2026'!M55+'March 2026'!M55</f>
        <v>0</v>
      </c>
      <c r="N55" s="39">
        <f>'April 2025'!N55+'May 2025'!N55+'June 2025'!N55+'July 2025'!N55+'August 2025'!N55+'September 2025'!N55+'October 2025'!N55+'November 2025'!N55+'December 2025'!N55+'January 2026'!N55+'February 2026'!N55+'March 2026'!N55</f>
        <v>0</v>
      </c>
      <c r="O55" s="39">
        <f>'April 2025'!O55+'May 2025'!O55+'June 2025'!O55+'July 2025'!O55+'August 2025'!O55+'September 2025'!O55+'October 2025'!O55+'November 2025'!O55+'December 2025'!O55+'January 2026'!O55+'February 2026'!O55+'March 2026'!O55</f>
        <v>0</v>
      </c>
      <c r="P55" s="39">
        <f>'April 2025'!P55+'May 2025'!P55+'June 2025'!P55+'July 2025'!P55+'August 2025'!P55+'September 2025'!P55+'October 2025'!P55+'November 2025'!P55+'December 2025'!P55+'January 2026'!P55+'February 2026'!P55+'March 2026'!P55</f>
        <v>0</v>
      </c>
      <c r="Q55" s="42">
        <f t="shared" si="0"/>
        <v>5220</v>
      </c>
      <c r="R55" s="40">
        <f>'April 2025'!R55+'May 2025'!R55+'June 2025'!R55+'July 2025'!R55+'August 2025'!R55+'September 2025'!R55+'October 2025'!R55+'November 2025'!R55+'December 2025'!R55+'January 2026'!R55+'February 2026'!R55+'March 2026'!R55</f>
        <v>0</v>
      </c>
      <c r="S55" s="40">
        <f>'April 2025'!S55+'May 2025'!S55+'June 2025'!S55+'July 2025'!S55+'August 2025'!S55+'September 2025'!S55+'October 2025'!S55+'November 2025'!S55+'December 2025'!S55+'January 2026'!S55+'February 2026'!S55+'March 2026'!S55</f>
        <v>0</v>
      </c>
      <c r="T55" s="20">
        <f t="shared" si="4"/>
        <v>5220</v>
      </c>
    </row>
    <row r="56" spans="1:20" ht="14.4" x14ac:dyDescent="0.3">
      <c r="A56">
        <v>101438</v>
      </c>
      <c r="B56" t="s">
        <v>120</v>
      </c>
      <c r="C56" s="57" t="s">
        <v>30</v>
      </c>
      <c r="D56" s="39">
        <f>'April 2025'!D56+'May 2025'!D56+'June 2025'!D56+'July 2025'!D56+'August 2025'!D56+'September 2025'!D56+'October 2025'!D56+'November 2025'!D56+'December 2025'!D56+'January 2026'!D56+'February 2026'!D56+'March 2026'!D56</f>
        <v>5220</v>
      </c>
      <c r="E56" s="39">
        <f>'April 2025'!E56+'May 2025'!E56+'June 2025'!E56+'July 2025'!E56+'August 2025'!E56+'September 2025'!E56+'October 2025'!E56+'November 2025'!E56+'December 2025'!E56+'January 2026'!E56+'February 2026'!E56+'March 2026'!E56</f>
        <v>0</v>
      </c>
      <c r="F56" s="39">
        <f>'April 2025'!F56+'May 2025'!F56+'June 2025'!F56+'July 2025'!F56+'August 2025'!F56+'September 2025'!F56+'October 2025'!F56+'November 2025'!F56+'December 2025'!F56+'January 2026'!F56+'February 2026'!F56+'March 2026'!F56</f>
        <v>0</v>
      </c>
      <c r="G56" s="39">
        <f>'April 2025'!G56+'May 2025'!G56+'June 2025'!G56+'July 2025'!G56+'August 2025'!G56+'September 2025'!G56+'October 2025'!G56+'November 2025'!G56+'December 2025'!G56+'January 2026'!G56+'February 2026'!G56+'March 2026'!G56</f>
        <v>0</v>
      </c>
      <c r="H56" s="39">
        <f>'April 2025'!H56+'May 2025'!H56+'June 2025'!H56+'July 2025'!H56+'August 2025'!H56+'September 2025'!H56+'October 2025'!H56+'November 2025'!H56+'December 2025'!H56+'January 2026'!H56+'February 2026'!H56+'March 2026'!H56</f>
        <v>0</v>
      </c>
      <c r="I56" s="39">
        <f>'April 2025'!I56+'May 2025'!I56+'June 2025'!I56+'July 2025'!I56+'August 2025'!I56+'September 2025'!I56+'October 2025'!I56+'November 2025'!I56+'December 2025'!I56+'January 2026'!I56+'February 2026'!I56+'March 2026'!I56</f>
        <v>0</v>
      </c>
      <c r="J56" s="39">
        <f>'April 2025'!J56+'May 2025'!J56+'June 2025'!J56+'July 2025'!J56+'August 2025'!J56+'September 2025'!J56+'October 2025'!J56+'November 2025'!J56+'December 2025'!J56+'January 2026'!J56+'February 2026'!J56+'March 2026'!J56</f>
        <v>0</v>
      </c>
      <c r="K56" s="39">
        <f>'April 2025'!K56+'May 2025'!K56+'June 2025'!K56+'July 2025'!K56+'August 2025'!K56+'September 2025'!K56+'October 2025'!K56+'November 2025'!K56+'December 2025'!K56+'January 2026'!K56+'February 2026'!K56+'March 2026'!K56</f>
        <v>0</v>
      </c>
      <c r="L56" s="39">
        <f>'April 2025'!L56+'May 2025'!L56+'June 2025'!L56+'July 2025'!L56+'August 2025'!L56+'September 2025'!L56+'October 2025'!L56+'November 2025'!L56+'December 2025'!L56+'January 2026'!L56+'February 2026'!L56+'March 2026'!L56</f>
        <v>0</v>
      </c>
      <c r="M56" s="39">
        <f>'April 2025'!M56+'May 2025'!M56+'June 2025'!M56+'July 2025'!M56+'August 2025'!M56+'September 2025'!M56+'October 2025'!M56+'November 2025'!M56+'December 2025'!M56+'January 2026'!M56+'February 2026'!M56+'March 2026'!M56</f>
        <v>0</v>
      </c>
      <c r="N56" s="39">
        <f>'April 2025'!N56+'May 2025'!N56+'June 2025'!N56+'July 2025'!N56+'August 2025'!N56+'September 2025'!N56+'October 2025'!N56+'November 2025'!N56+'December 2025'!N56+'January 2026'!N56+'February 2026'!N56+'March 2026'!N56</f>
        <v>0</v>
      </c>
      <c r="O56" s="39">
        <f>'April 2025'!O56+'May 2025'!O56+'June 2025'!O56+'July 2025'!O56+'August 2025'!O56+'September 2025'!O56+'October 2025'!O56+'November 2025'!O56+'December 2025'!O56+'January 2026'!O56+'February 2026'!O56+'March 2026'!O56</f>
        <v>0</v>
      </c>
      <c r="P56" s="39">
        <f>'April 2025'!P56+'May 2025'!P56+'June 2025'!P56+'July 2025'!P56+'August 2025'!P56+'September 2025'!P56+'October 2025'!P56+'November 2025'!P56+'December 2025'!P56+'January 2026'!P56+'February 2026'!P56+'March 2026'!P56</f>
        <v>0</v>
      </c>
      <c r="Q56" s="42">
        <f t="shared" si="0"/>
        <v>5220</v>
      </c>
      <c r="R56" s="40">
        <f>'April 2025'!R56+'May 2025'!R56+'June 2025'!R56+'July 2025'!R56+'August 2025'!R56+'September 2025'!R56+'October 2025'!R56+'November 2025'!R56+'December 2025'!R56+'January 2026'!R56+'February 2026'!R56+'March 2026'!R56</f>
        <v>0</v>
      </c>
      <c r="S56" s="40">
        <f>'April 2025'!S56+'May 2025'!S56+'June 2025'!S56+'July 2025'!S56+'August 2025'!S56+'September 2025'!S56+'October 2025'!S56+'November 2025'!S56+'December 2025'!S56+'January 2026'!S56+'February 2026'!S56+'March 2026'!S56</f>
        <v>0</v>
      </c>
      <c r="T56" s="20">
        <f t="shared" si="4"/>
        <v>5220</v>
      </c>
    </row>
    <row r="57" spans="1:20" ht="14.4" x14ac:dyDescent="0.3">
      <c r="A57">
        <v>101439</v>
      </c>
      <c r="B57" t="s">
        <v>121</v>
      </c>
      <c r="C57" s="57" t="s">
        <v>122</v>
      </c>
      <c r="D57" s="39">
        <f>'April 2025'!D57+'May 2025'!D57+'June 2025'!D57+'July 2025'!D57+'August 2025'!D57+'September 2025'!D57+'October 2025'!D57+'November 2025'!D57+'December 2025'!D57+'January 2026'!D57+'February 2026'!D57+'March 2026'!D57</f>
        <v>5220</v>
      </c>
      <c r="E57" s="39">
        <f>'April 2025'!E57+'May 2025'!E57+'June 2025'!E57+'July 2025'!E57+'August 2025'!E57+'September 2025'!E57+'October 2025'!E57+'November 2025'!E57+'December 2025'!E57+'January 2026'!E57+'February 2026'!E57+'March 2026'!E57</f>
        <v>0</v>
      </c>
      <c r="F57" s="39">
        <f>'April 2025'!F57+'May 2025'!F57+'June 2025'!F57+'July 2025'!F57+'August 2025'!F57+'September 2025'!F57+'October 2025'!F57+'November 2025'!F57+'December 2025'!F57+'January 2026'!F57+'February 2026'!F57+'March 2026'!F57</f>
        <v>0</v>
      </c>
      <c r="G57" s="39">
        <f>'April 2025'!G57+'May 2025'!G57+'June 2025'!G57+'July 2025'!G57+'August 2025'!G57+'September 2025'!G57+'October 2025'!G57+'November 2025'!G57+'December 2025'!G57+'January 2026'!G57+'February 2026'!G57+'March 2026'!G57</f>
        <v>0</v>
      </c>
      <c r="H57" s="39">
        <f>'April 2025'!H57+'May 2025'!H57+'June 2025'!H57+'July 2025'!H57+'August 2025'!H57+'September 2025'!H57+'October 2025'!H57+'November 2025'!H57+'December 2025'!H57+'January 2026'!H57+'February 2026'!H57+'March 2026'!H57</f>
        <v>0</v>
      </c>
      <c r="I57" s="39">
        <f>'April 2025'!I57+'May 2025'!I57+'June 2025'!I57+'July 2025'!I57+'August 2025'!I57+'September 2025'!I57+'October 2025'!I57+'November 2025'!I57+'December 2025'!I57+'January 2026'!I57+'February 2026'!I57+'March 2026'!I57</f>
        <v>0</v>
      </c>
      <c r="J57" s="39">
        <f>'April 2025'!J57+'May 2025'!J57+'June 2025'!J57+'July 2025'!J57+'August 2025'!J57+'September 2025'!J57+'October 2025'!J57+'November 2025'!J57+'December 2025'!J57+'January 2026'!J57+'February 2026'!J57+'March 2026'!J57</f>
        <v>0</v>
      </c>
      <c r="K57" s="39">
        <f>'April 2025'!K57+'May 2025'!K57+'June 2025'!K57+'July 2025'!K57+'August 2025'!K57+'September 2025'!K57+'October 2025'!K57+'November 2025'!K57+'December 2025'!K57+'January 2026'!K57+'February 2026'!K57+'March 2026'!K57</f>
        <v>0</v>
      </c>
      <c r="L57" s="39">
        <f>'April 2025'!L57+'May 2025'!L57+'June 2025'!L57+'July 2025'!L57+'August 2025'!L57+'September 2025'!L57+'October 2025'!L57+'November 2025'!L57+'December 2025'!L57+'January 2026'!L57+'February 2026'!L57+'March 2026'!L57</f>
        <v>0</v>
      </c>
      <c r="M57" s="39">
        <f>'April 2025'!M57+'May 2025'!M57+'June 2025'!M57+'July 2025'!M57+'August 2025'!M57+'September 2025'!M57+'October 2025'!M57+'November 2025'!M57+'December 2025'!M57+'January 2026'!M57+'February 2026'!M57+'March 2026'!M57</f>
        <v>0</v>
      </c>
      <c r="N57" s="39">
        <f>'April 2025'!N57+'May 2025'!N57+'June 2025'!N57+'July 2025'!N57+'August 2025'!N57+'September 2025'!N57+'October 2025'!N57+'November 2025'!N57+'December 2025'!N57+'January 2026'!N57+'February 2026'!N57+'March 2026'!N57</f>
        <v>0</v>
      </c>
      <c r="O57" s="39">
        <f>'April 2025'!O57+'May 2025'!O57+'June 2025'!O57+'July 2025'!O57+'August 2025'!O57+'September 2025'!O57+'October 2025'!O57+'November 2025'!O57+'December 2025'!O57+'January 2026'!O57+'February 2026'!O57+'March 2026'!O57</f>
        <v>0</v>
      </c>
      <c r="P57" s="39">
        <f>'April 2025'!P57+'May 2025'!P57+'June 2025'!P57+'July 2025'!P57+'August 2025'!P57+'September 2025'!P57+'October 2025'!P57+'November 2025'!P57+'December 2025'!P57+'January 2026'!P57+'February 2026'!P57+'March 2026'!P57</f>
        <v>0</v>
      </c>
      <c r="Q57" s="42">
        <f t="shared" si="0"/>
        <v>5220</v>
      </c>
      <c r="R57" s="40">
        <f>'April 2025'!R57+'May 2025'!R57+'June 2025'!R57+'July 2025'!R57+'August 2025'!R57+'September 2025'!R57+'October 2025'!R57+'November 2025'!R57+'December 2025'!R57+'January 2026'!R57+'February 2026'!R57+'March 2026'!R57</f>
        <v>0</v>
      </c>
      <c r="S57" s="40">
        <f>'April 2025'!S57+'May 2025'!S57+'June 2025'!S57+'July 2025'!S57+'August 2025'!S57+'September 2025'!S57+'October 2025'!S57+'November 2025'!S57+'December 2025'!S57+'January 2026'!S57+'February 2026'!S57+'March 2026'!S57</f>
        <v>0</v>
      </c>
      <c r="T57" s="20">
        <f t="shared" si="4"/>
        <v>5220</v>
      </c>
    </row>
    <row r="58" spans="1:20" ht="14.4" x14ac:dyDescent="0.3">
      <c r="A58">
        <v>101440</v>
      </c>
      <c r="B58" t="s">
        <v>123</v>
      </c>
      <c r="C58" s="57" t="s">
        <v>124</v>
      </c>
      <c r="D58" s="39">
        <f>'April 2025'!D58+'May 2025'!D58+'June 2025'!D58+'July 2025'!D58+'August 2025'!D58+'September 2025'!D58+'October 2025'!D58+'November 2025'!D58+'December 2025'!D58+'January 2026'!D58+'February 2026'!D58+'March 2026'!D58</f>
        <v>5220</v>
      </c>
      <c r="E58" s="39">
        <f>'April 2025'!E58+'May 2025'!E58+'June 2025'!E58+'July 2025'!E58+'August 2025'!E58+'September 2025'!E58+'October 2025'!E58+'November 2025'!E58+'December 2025'!E58+'January 2026'!E58+'February 2026'!E58+'March 2026'!E58</f>
        <v>0</v>
      </c>
      <c r="F58" s="39">
        <f>'April 2025'!F58+'May 2025'!F58+'June 2025'!F58+'July 2025'!F58+'August 2025'!F58+'September 2025'!F58+'October 2025'!F58+'November 2025'!F58+'December 2025'!F58+'January 2026'!F58+'February 2026'!F58+'March 2026'!F58</f>
        <v>0</v>
      </c>
      <c r="G58" s="39">
        <f>'April 2025'!G58+'May 2025'!G58+'June 2025'!G58+'July 2025'!G58+'August 2025'!G58+'September 2025'!G58+'October 2025'!G58+'November 2025'!G58+'December 2025'!G58+'January 2026'!G58+'February 2026'!G58+'March 2026'!G58</f>
        <v>0</v>
      </c>
      <c r="H58" s="39">
        <f>'April 2025'!H58+'May 2025'!H58+'June 2025'!H58+'July 2025'!H58+'August 2025'!H58+'September 2025'!H58+'October 2025'!H58+'November 2025'!H58+'December 2025'!H58+'January 2026'!H58+'February 2026'!H58+'March 2026'!H58</f>
        <v>0</v>
      </c>
      <c r="I58" s="39">
        <f>'April 2025'!I58+'May 2025'!I58+'June 2025'!I58+'July 2025'!I58+'August 2025'!I58+'September 2025'!I58+'October 2025'!I58+'November 2025'!I58+'December 2025'!I58+'January 2026'!I58+'February 2026'!I58+'March 2026'!I58</f>
        <v>0</v>
      </c>
      <c r="J58" s="39">
        <f>'April 2025'!J58+'May 2025'!J58+'June 2025'!J58+'July 2025'!J58+'August 2025'!J58+'September 2025'!J58+'October 2025'!J58+'November 2025'!J58+'December 2025'!J58+'January 2026'!J58+'February 2026'!J58+'March 2026'!J58</f>
        <v>0</v>
      </c>
      <c r="K58" s="39">
        <f>'April 2025'!K58+'May 2025'!K58+'June 2025'!K58+'July 2025'!K58+'August 2025'!K58+'September 2025'!K58+'October 2025'!K58+'November 2025'!K58+'December 2025'!K58+'January 2026'!K58+'February 2026'!K58+'March 2026'!K58</f>
        <v>0</v>
      </c>
      <c r="L58" s="39">
        <f>'April 2025'!L58+'May 2025'!L58+'June 2025'!L58+'July 2025'!L58+'August 2025'!L58+'September 2025'!L58+'October 2025'!L58+'November 2025'!L58+'December 2025'!L58+'January 2026'!L58+'February 2026'!L58+'March 2026'!L58</f>
        <v>0</v>
      </c>
      <c r="M58" s="39">
        <f>'April 2025'!M58+'May 2025'!M58+'June 2025'!M58+'July 2025'!M58+'August 2025'!M58+'September 2025'!M58+'October 2025'!M58+'November 2025'!M58+'December 2025'!M58+'January 2026'!M58+'February 2026'!M58+'March 2026'!M58</f>
        <v>0</v>
      </c>
      <c r="N58" s="39">
        <f>'April 2025'!N58+'May 2025'!N58+'June 2025'!N58+'July 2025'!N58+'August 2025'!N58+'September 2025'!N58+'October 2025'!N58+'November 2025'!N58+'December 2025'!N58+'January 2026'!N58+'February 2026'!N58+'March 2026'!N58</f>
        <v>0</v>
      </c>
      <c r="O58" s="39">
        <f>'April 2025'!O58+'May 2025'!O58+'June 2025'!O58+'July 2025'!O58+'August 2025'!O58+'September 2025'!O58+'October 2025'!O58+'November 2025'!O58+'December 2025'!O58+'January 2026'!O58+'February 2026'!O58+'March 2026'!O58</f>
        <v>0</v>
      </c>
      <c r="P58" s="39">
        <f>'April 2025'!P58+'May 2025'!P58+'June 2025'!P58+'July 2025'!P58+'August 2025'!P58+'September 2025'!P58+'October 2025'!P58+'November 2025'!P58+'December 2025'!P58+'January 2026'!P58+'February 2026'!P58+'March 2026'!P58</f>
        <v>0</v>
      </c>
      <c r="Q58" s="42">
        <f t="shared" si="0"/>
        <v>5220</v>
      </c>
      <c r="R58" s="40">
        <f>'April 2025'!R58+'May 2025'!R58+'June 2025'!R58+'July 2025'!R58+'August 2025'!R58+'September 2025'!R58+'October 2025'!R58+'November 2025'!R58+'December 2025'!R58+'January 2026'!R58+'February 2026'!R58+'March 2026'!R58</f>
        <v>0</v>
      </c>
      <c r="S58" s="40">
        <f>'April 2025'!S58+'May 2025'!S58+'June 2025'!S58+'July 2025'!S58+'August 2025'!S58+'September 2025'!S58+'October 2025'!S58+'November 2025'!S58+'December 2025'!S58+'January 2026'!S58+'February 2026'!S58+'March 2026'!S58</f>
        <v>0</v>
      </c>
      <c r="T58" s="20">
        <f t="shared" si="4"/>
        <v>5220</v>
      </c>
    </row>
    <row r="59" spans="1:20" ht="14.4" x14ac:dyDescent="0.3">
      <c r="A59">
        <v>101441</v>
      </c>
      <c r="B59" t="s">
        <v>125</v>
      </c>
      <c r="C59" s="57" t="s">
        <v>106</v>
      </c>
      <c r="D59" s="39">
        <f>'April 2025'!D59+'May 2025'!D59+'June 2025'!D59+'July 2025'!D59+'August 2025'!D59+'September 2025'!D59+'October 2025'!D59+'November 2025'!D59+'December 2025'!D59+'January 2026'!D59+'February 2026'!D59+'March 2026'!D59</f>
        <v>5220</v>
      </c>
      <c r="E59" s="39">
        <f>'April 2025'!E59+'May 2025'!E59+'June 2025'!E59+'July 2025'!E59+'August 2025'!E59+'September 2025'!E59+'October 2025'!E59+'November 2025'!E59+'December 2025'!E59+'January 2026'!E59+'February 2026'!E59+'March 2026'!E59</f>
        <v>6496.07</v>
      </c>
      <c r="F59" s="39">
        <f>'April 2025'!F59+'May 2025'!F59+'June 2025'!F59+'July 2025'!F59+'August 2025'!F59+'September 2025'!F59+'October 2025'!F59+'November 2025'!F59+'December 2025'!F59+'January 2026'!F59+'February 2026'!F59+'March 2026'!F59</f>
        <v>0</v>
      </c>
      <c r="G59" s="39">
        <f>'April 2025'!G59+'May 2025'!G59+'June 2025'!G59+'July 2025'!G59+'August 2025'!G59+'September 2025'!G59+'October 2025'!G59+'November 2025'!G59+'December 2025'!G59+'January 2026'!G59+'February 2026'!G59+'March 2026'!G59</f>
        <v>508.04999999999995</v>
      </c>
      <c r="H59" s="39">
        <f>'April 2025'!H59+'May 2025'!H59+'June 2025'!H59+'July 2025'!H59+'August 2025'!H59+'September 2025'!H59+'October 2025'!H59+'November 2025'!H59+'December 2025'!H59+'January 2026'!H59+'February 2026'!H59+'March 2026'!H59</f>
        <v>0</v>
      </c>
      <c r="I59" s="39">
        <f>'April 2025'!I59+'May 2025'!I59+'June 2025'!I59+'July 2025'!I59+'August 2025'!I59+'September 2025'!I59+'October 2025'!I59+'November 2025'!I59+'December 2025'!I59+'January 2026'!I59+'February 2026'!I59+'March 2026'!I59</f>
        <v>0</v>
      </c>
      <c r="J59" s="39">
        <f>'April 2025'!J59+'May 2025'!J59+'June 2025'!J59+'July 2025'!J59+'August 2025'!J59+'September 2025'!J59+'October 2025'!J59+'November 2025'!J59+'December 2025'!J59+'January 2026'!J59+'February 2026'!J59+'March 2026'!J59</f>
        <v>8.6</v>
      </c>
      <c r="K59" s="39">
        <f>'April 2025'!K59+'May 2025'!K59+'June 2025'!K59+'July 2025'!K59+'August 2025'!K59+'September 2025'!K59+'October 2025'!K59+'November 2025'!K59+'December 2025'!K59+'January 2026'!K59+'February 2026'!K59+'March 2026'!K59</f>
        <v>0</v>
      </c>
      <c r="L59" s="39">
        <f>'April 2025'!L59+'May 2025'!L59+'June 2025'!L59+'July 2025'!L59+'August 2025'!L59+'September 2025'!L59+'October 2025'!L59+'November 2025'!L59+'December 2025'!L59+'January 2026'!L59+'February 2026'!L59+'March 2026'!L59</f>
        <v>0</v>
      </c>
      <c r="M59" s="39">
        <f>'April 2025'!M59+'May 2025'!M59+'June 2025'!M59+'July 2025'!M59+'August 2025'!M59+'September 2025'!M59+'October 2025'!M59+'November 2025'!M59+'December 2025'!M59+'January 2026'!M59+'February 2026'!M59+'March 2026'!M59</f>
        <v>0</v>
      </c>
      <c r="N59" s="39">
        <f>'April 2025'!N59+'May 2025'!N59+'June 2025'!N59+'July 2025'!N59+'August 2025'!N59+'September 2025'!N59+'October 2025'!N59+'November 2025'!N59+'December 2025'!N59+'January 2026'!N59+'February 2026'!N59+'March 2026'!N59</f>
        <v>0</v>
      </c>
      <c r="O59" s="39">
        <f>'April 2025'!O59+'May 2025'!O59+'June 2025'!O59+'July 2025'!O59+'August 2025'!O59+'September 2025'!O59+'October 2025'!O59+'November 2025'!O59+'December 2025'!O59+'January 2026'!O59+'February 2026'!O59+'March 2026'!O59</f>
        <v>0</v>
      </c>
      <c r="P59" s="39">
        <f>'April 2025'!P59+'May 2025'!P59+'June 2025'!P59+'July 2025'!P59+'August 2025'!P59+'September 2025'!P59+'October 2025'!P59+'November 2025'!P59+'December 2025'!P59+'January 2026'!P59+'February 2026'!P59+'March 2026'!P59</f>
        <v>0</v>
      </c>
      <c r="Q59" s="42">
        <f t="shared" si="0"/>
        <v>12232.72</v>
      </c>
      <c r="R59" s="40">
        <f>'April 2025'!R59+'May 2025'!R59+'June 2025'!R59+'July 2025'!R59+'August 2025'!R59+'September 2025'!R59+'October 2025'!R59+'November 2025'!R59+'December 2025'!R59+'January 2026'!R59+'February 2026'!R59+'March 2026'!R59</f>
        <v>0</v>
      </c>
      <c r="S59" s="40">
        <f>'April 2025'!S59+'May 2025'!S59+'June 2025'!S59+'July 2025'!S59+'August 2025'!S59+'September 2025'!S59+'October 2025'!S59+'November 2025'!S59+'December 2025'!S59+'January 2026'!S59+'February 2026'!S59+'March 2026'!S59</f>
        <v>0</v>
      </c>
      <c r="T59" s="20">
        <f t="shared" si="4"/>
        <v>12232.72</v>
      </c>
    </row>
    <row r="60" spans="1:20" ht="15" thickBot="1" x14ac:dyDescent="0.35">
      <c r="A60" s="71">
        <v>101556</v>
      </c>
      <c r="B60" s="71" t="s">
        <v>128</v>
      </c>
      <c r="C60" s="72" t="s">
        <v>129</v>
      </c>
      <c r="D60" s="39">
        <f>'April 2025'!D60+'May 2025'!D60+'June 2025'!D60+'July 2025'!D60+'August 2025'!D60+'September 2025'!D60+'October 2025'!D60+'November 2025'!D60+'December 2025'!D60+'January 2026'!D60+'February 2026'!D60+'March 2026'!D60</f>
        <v>4770.97</v>
      </c>
      <c r="E60" s="39">
        <f>'April 2025'!E60+'May 2025'!E60+'June 2025'!E60+'July 2025'!E60+'August 2025'!E60+'September 2025'!E60+'October 2025'!E60+'November 2025'!E60+'December 2025'!E60+'January 2026'!E60+'February 2026'!E60+'March 2026'!E60</f>
        <v>0</v>
      </c>
      <c r="F60" s="39">
        <f>'April 2025'!F60+'May 2025'!F60+'June 2025'!F60+'July 2025'!F60+'August 2025'!F60+'September 2025'!F60+'October 2025'!F60+'November 2025'!F60+'December 2025'!F60+'January 2026'!F60+'February 2026'!F60+'March 2026'!F60</f>
        <v>0</v>
      </c>
      <c r="G60" s="39">
        <f>'April 2025'!G60+'May 2025'!G60+'June 2025'!G60+'July 2025'!G60+'August 2025'!G60+'September 2025'!G60+'October 2025'!G60+'November 2025'!G60+'December 2025'!G60+'January 2026'!G60+'February 2026'!G60+'March 2026'!G60</f>
        <v>0</v>
      </c>
      <c r="H60" s="39">
        <f>'April 2025'!H60+'May 2025'!H60+'June 2025'!H60+'July 2025'!H60+'August 2025'!H60+'September 2025'!H60+'October 2025'!H60+'November 2025'!H60+'December 2025'!H60+'January 2026'!H60+'February 2026'!H60+'March 2026'!H60</f>
        <v>0</v>
      </c>
      <c r="I60" s="39">
        <f>'April 2025'!I60+'May 2025'!I60+'June 2025'!I60+'July 2025'!I60+'August 2025'!I60+'September 2025'!I60+'October 2025'!I60+'November 2025'!I60+'December 2025'!I60+'January 2026'!I60+'February 2026'!I60+'March 2026'!I60</f>
        <v>0</v>
      </c>
      <c r="J60" s="39">
        <f>'April 2025'!J60+'May 2025'!J60+'June 2025'!J60+'July 2025'!J60+'August 2025'!J60+'September 2025'!J60+'October 2025'!J60+'November 2025'!J60+'December 2025'!J60+'January 2026'!J60+'February 2026'!J60+'March 2026'!J60</f>
        <v>0</v>
      </c>
      <c r="K60" s="39">
        <f>'April 2025'!K60+'May 2025'!K60+'June 2025'!K60+'July 2025'!K60+'August 2025'!K60+'September 2025'!K60+'October 2025'!K60+'November 2025'!K60+'December 2025'!K60+'January 2026'!K60+'February 2026'!K60+'March 2026'!K60</f>
        <v>0</v>
      </c>
      <c r="L60" s="39">
        <f>'April 2025'!L60+'May 2025'!L60+'June 2025'!L60+'July 2025'!L60+'August 2025'!L60+'September 2025'!L60+'October 2025'!L60+'November 2025'!L60+'December 2025'!L60+'January 2026'!L60+'February 2026'!L60+'March 2026'!L60</f>
        <v>0</v>
      </c>
      <c r="M60" s="39">
        <f>'April 2025'!M60+'May 2025'!M60+'June 2025'!M60+'July 2025'!M60+'August 2025'!M60+'September 2025'!M60+'October 2025'!M60+'November 2025'!M60+'December 2025'!M60+'January 2026'!M60+'February 2026'!M60+'March 2026'!M60</f>
        <v>0</v>
      </c>
      <c r="N60" s="39">
        <f>'April 2025'!N60+'May 2025'!N60+'June 2025'!N60+'July 2025'!N60+'August 2025'!N60+'September 2025'!N60+'October 2025'!N60+'November 2025'!N60+'December 2025'!N60+'January 2026'!N60+'February 2026'!N60+'March 2026'!N60</f>
        <v>0</v>
      </c>
      <c r="O60" s="39">
        <f>'April 2025'!O60+'May 2025'!O60+'June 2025'!O60+'July 2025'!O60+'August 2025'!O60+'September 2025'!O60+'October 2025'!O60+'November 2025'!O60+'December 2025'!O60+'January 2026'!O60+'February 2026'!O60+'March 2026'!O60</f>
        <v>0</v>
      </c>
      <c r="P60" s="39">
        <f>'April 2025'!P60+'May 2025'!P60+'June 2025'!P60+'July 2025'!P60+'August 2025'!P60+'September 2025'!P60+'October 2025'!P60+'November 2025'!P60+'December 2025'!P60+'January 2026'!P60+'February 2026'!P60+'March 2026'!P60</f>
        <v>0</v>
      </c>
      <c r="Q60" s="42">
        <f t="shared" ref="Q60:Q61" si="5">SUM(D60:P60)</f>
        <v>4770.97</v>
      </c>
      <c r="R60" s="40">
        <f>'April 2025'!R60+'May 2025'!R60+'June 2025'!R60+'July 2025'!R60+'August 2025'!R60+'September 2025'!R60+'October 2025'!R60+'November 2025'!R60+'December 2025'!R60+'January 2026'!R60+'February 2026'!R60+'March 2026'!R60</f>
        <v>0</v>
      </c>
      <c r="S60" s="40">
        <f>'April 2025'!S60+'May 2025'!S60+'June 2025'!S60+'July 2025'!S60+'August 2025'!S60+'September 2025'!S60+'October 2025'!S60+'November 2025'!S60+'December 2025'!S60+'January 2026'!S60+'February 2026'!S60+'March 2026'!S60</f>
        <v>0</v>
      </c>
      <c r="T60" s="20">
        <f t="shared" ref="T60:T61" si="6">SUM(Q60:S60)</f>
        <v>4770.97</v>
      </c>
    </row>
    <row r="61" spans="1:20" ht="15" thickBot="1" x14ac:dyDescent="0.35">
      <c r="A61" s="71">
        <v>101557</v>
      </c>
      <c r="B61" s="71" t="s">
        <v>130</v>
      </c>
      <c r="C61" s="72" t="s">
        <v>131</v>
      </c>
      <c r="D61" s="39">
        <f>'April 2025'!D61+'May 2025'!D61+'June 2025'!D61+'July 2025'!D61+'August 2025'!D61+'September 2025'!D61+'October 2025'!D61+'November 2025'!D61+'December 2025'!D61+'January 2026'!D61+'February 2026'!D61+'March 2026'!D61</f>
        <v>4770.97</v>
      </c>
      <c r="E61" s="39">
        <f>'April 2025'!E61+'May 2025'!E61+'June 2025'!E61+'July 2025'!E61+'August 2025'!E61+'September 2025'!E61+'October 2025'!E61+'November 2025'!E61+'December 2025'!E61+'January 2026'!E61+'February 2026'!E61+'March 2026'!E61</f>
        <v>0</v>
      </c>
      <c r="F61" s="39">
        <f>'April 2025'!F61+'May 2025'!F61+'June 2025'!F61+'July 2025'!F61+'August 2025'!F61+'September 2025'!F61+'October 2025'!F61+'November 2025'!F61+'December 2025'!F61+'January 2026'!F61+'February 2026'!F61+'March 2026'!F61</f>
        <v>0</v>
      </c>
      <c r="G61" s="39">
        <f>'April 2025'!G61+'May 2025'!G61+'June 2025'!G61+'July 2025'!G61+'August 2025'!G61+'September 2025'!G61+'October 2025'!G61+'November 2025'!G61+'December 2025'!G61+'January 2026'!G61+'February 2026'!G61+'March 2026'!G61</f>
        <v>0</v>
      </c>
      <c r="H61" s="39">
        <f>'April 2025'!H61+'May 2025'!H61+'June 2025'!H61+'July 2025'!H61+'August 2025'!H61+'September 2025'!H61+'October 2025'!H61+'November 2025'!H61+'December 2025'!H61+'January 2026'!H61+'February 2026'!H61+'March 2026'!H61</f>
        <v>0</v>
      </c>
      <c r="I61" s="39">
        <f>'April 2025'!I61+'May 2025'!I61+'June 2025'!I61+'July 2025'!I61+'August 2025'!I61+'September 2025'!I61+'October 2025'!I61+'November 2025'!I61+'December 2025'!I61+'January 2026'!I61+'February 2026'!I61+'March 2026'!I61</f>
        <v>0</v>
      </c>
      <c r="J61" s="39">
        <f>'April 2025'!J61+'May 2025'!J61+'June 2025'!J61+'July 2025'!J61+'August 2025'!J61+'September 2025'!J61+'October 2025'!J61+'November 2025'!J61+'December 2025'!J61+'January 2026'!J61+'February 2026'!J61+'March 2026'!J61</f>
        <v>0</v>
      </c>
      <c r="K61" s="39">
        <f>'April 2025'!K61+'May 2025'!K61+'June 2025'!K61+'July 2025'!K61+'August 2025'!K61+'September 2025'!K61+'October 2025'!K61+'November 2025'!K61+'December 2025'!K61+'January 2026'!K61+'February 2026'!K61+'March 2026'!K61</f>
        <v>0</v>
      </c>
      <c r="L61" s="39">
        <f>'April 2025'!L61+'May 2025'!L61+'June 2025'!L61+'July 2025'!L61+'August 2025'!L61+'September 2025'!L61+'October 2025'!L61+'November 2025'!L61+'December 2025'!L61+'January 2026'!L61+'February 2026'!L61+'March 2026'!L61</f>
        <v>0</v>
      </c>
      <c r="M61" s="39">
        <f>'April 2025'!M61+'May 2025'!M61+'June 2025'!M61+'July 2025'!M61+'August 2025'!M61+'September 2025'!M61+'October 2025'!M61+'November 2025'!M61+'December 2025'!M61+'January 2026'!M61+'February 2026'!M61+'March 2026'!M61</f>
        <v>0</v>
      </c>
      <c r="N61" s="39">
        <f>'April 2025'!N61+'May 2025'!N61+'June 2025'!N61+'July 2025'!N61+'August 2025'!N61+'September 2025'!N61+'October 2025'!N61+'November 2025'!N61+'December 2025'!N61+'January 2026'!N61+'February 2026'!N61+'March 2026'!N61</f>
        <v>0</v>
      </c>
      <c r="O61" s="39">
        <f>'April 2025'!O61+'May 2025'!O61+'June 2025'!O61+'July 2025'!O61+'August 2025'!O61+'September 2025'!O61+'October 2025'!O61+'November 2025'!O61+'December 2025'!O61+'January 2026'!O61+'February 2026'!O61+'March 2026'!O61</f>
        <v>0</v>
      </c>
      <c r="P61" s="39">
        <f>'April 2025'!P61+'May 2025'!P61+'June 2025'!P61+'July 2025'!P61+'August 2025'!P61+'September 2025'!P61+'October 2025'!P61+'November 2025'!P61+'December 2025'!P61+'January 2026'!P61+'February 2026'!P61+'March 2026'!P61</f>
        <v>0</v>
      </c>
      <c r="Q61" s="42">
        <f t="shared" si="5"/>
        <v>4770.97</v>
      </c>
      <c r="R61" s="40">
        <f>'April 2025'!R61+'May 2025'!R61+'June 2025'!R61+'July 2025'!R61+'August 2025'!R61+'September 2025'!R61+'October 2025'!R61+'November 2025'!R61+'December 2025'!R61+'January 2026'!R61+'February 2026'!R61+'March 2026'!R61</f>
        <v>0</v>
      </c>
      <c r="S61" s="40">
        <f>'April 2025'!S61+'May 2025'!S61+'June 2025'!S61+'July 2025'!S61+'August 2025'!S61+'September 2025'!S61+'October 2025'!S61+'November 2025'!S61+'December 2025'!S61+'January 2026'!S61+'February 2026'!S61+'March 2026'!S61</f>
        <v>0</v>
      </c>
      <c r="T61" s="20">
        <f t="shared" si="6"/>
        <v>4770.97</v>
      </c>
    </row>
    <row r="62" spans="1:20" ht="14.4" x14ac:dyDescent="0.3">
      <c r="A62" s="24">
        <v>101555</v>
      </c>
      <c r="B62" s="24" t="s">
        <v>134</v>
      </c>
      <c r="C62" s="60" t="s">
        <v>135</v>
      </c>
      <c r="D62" s="39">
        <f>'September 2025'!D62+'October 2025'!D62+'November 2025'!D62+'December 2025'!D62+'January 2026'!D62+'February 2026'!D62+'March 2026'!D62</f>
        <v>4770.97</v>
      </c>
      <c r="E62" s="39">
        <f>'September 2025'!E62+'October 2025'!E62+'November 2025'!E62+'December 2025'!E62+'January 2026'!E62+'February 2026'!E62+'March 2026'!E62</f>
        <v>0</v>
      </c>
      <c r="F62" s="39">
        <f>'September 2025'!F62+'October 2025'!F62+'November 2025'!F62+'December 2025'!F62+'January 2026'!F62+'February 2026'!F62+'March 2026'!F62</f>
        <v>0</v>
      </c>
      <c r="G62" s="39">
        <f>'September 2025'!G62+'October 2025'!G62+'November 2025'!G62+'December 2025'!G62+'January 2026'!G62+'February 2026'!G62+'March 2026'!G62</f>
        <v>0</v>
      </c>
      <c r="H62" s="39">
        <f>'September 2025'!H62+'October 2025'!H62+'November 2025'!H62+'December 2025'!H62+'January 2026'!H62+'February 2026'!H62+'March 2026'!H62</f>
        <v>0</v>
      </c>
      <c r="I62" s="39">
        <f>'September 2025'!I62+'October 2025'!I62+'November 2025'!I62+'December 2025'!I62+'January 2026'!I62+'February 2026'!I62+'March 2026'!I62</f>
        <v>0</v>
      </c>
      <c r="J62" s="39">
        <f>'September 2025'!J62+'October 2025'!J62+'November 2025'!J62+'December 2025'!J62+'January 2026'!J62+'February 2026'!J62+'March 2026'!J62</f>
        <v>0</v>
      </c>
      <c r="K62" s="39">
        <f>'September 2025'!K62+'October 2025'!K62+'November 2025'!K62+'December 2025'!K62+'January 2026'!K62+'February 2026'!K62+'March 2026'!K62</f>
        <v>0</v>
      </c>
      <c r="L62" s="39">
        <f>'September 2025'!L62+'October 2025'!L62+'November 2025'!L62+'December 2025'!L62+'January 2026'!L62+'February 2026'!L62+'March 2026'!L62</f>
        <v>0</v>
      </c>
      <c r="M62" s="39">
        <f>'September 2025'!M62+'October 2025'!M62+'November 2025'!M62+'December 2025'!M62+'January 2026'!M62+'February 2026'!M62+'March 2026'!M62</f>
        <v>0</v>
      </c>
      <c r="N62" s="39">
        <f>'September 2025'!N62+'October 2025'!N62+'November 2025'!N62+'December 2025'!N62+'January 2026'!N62+'February 2026'!N62+'March 2026'!N62</f>
        <v>0</v>
      </c>
      <c r="O62" s="39">
        <f>'September 2025'!O62+'October 2025'!O62+'November 2025'!O62+'December 2025'!O62+'January 2026'!O62+'February 2026'!O62+'March 2026'!O62</f>
        <v>0</v>
      </c>
      <c r="P62" s="39">
        <f>'September 2025'!P62+'October 2025'!P62+'November 2025'!P62+'December 2025'!P62+'January 2026'!P62+'February 2026'!P62+'March 2026'!P62</f>
        <v>0</v>
      </c>
      <c r="Q62" s="42">
        <f>SUM(D62:P62)</f>
        <v>4770.97</v>
      </c>
      <c r="R62" s="40">
        <f>'September 2025'!R62+'October 2025'!R62+'November 2025'!R62+'December 2025'!R62+'January 2026'!R62+'February 2026'!R62+'March 2026'!R62</f>
        <v>0</v>
      </c>
      <c r="S62" s="40">
        <f>'September 2025'!S62+'October 2025'!S62+'November 2025'!S62+'December 2025'!S62+'January 2026'!S62+'February 2026'!S62+'March 2026'!S62</f>
        <v>0</v>
      </c>
      <c r="T62" s="20">
        <f>SUM(Q62:S62)</f>
        <v>4770.97</v>
      </c>
    </row>
    <row r="63" spans="1:20" ht="14.4" x14ac:dyDescent="0.3">
      <c r="A63" s="28">
        <v>101636</v>
      </c>
      <c r="B63" s="28" t="s">
        <v>136</v>
      </c>
      <c r="C63" s="98" t="s">
        <v>137</v>
      </c>
      <c r="D63" s="39">
        <f>'January 2026'!D63+'February 2026'!D63+'March 2026'!D63</f>
        <v>0</v>
      </c>
      <c r="E63" s="39">
        <f>'January 2026'!E63+'February 2026'!E63+'March 2026'!E63</f>
        <v>0</v>
      </c>
      <c r="F63" s="39">
        <f>'January 2026'!F63+'February 2026'!F63+'March 2026'!F63</f>
        <v>0</v>
      </c>
      <c r="G63" s="39">
        <f>'January 2026'!G63+'February 2026'!G63+'March 2026'!G63</f>
        <v>0</v>
      </c>
      <c r="H63" s="39">
        <f>'January 2026'!H63+'February 2026'!H63+'March 2026'!H63</f>
        <v>0</v>
      </c>
      <c r="I63" s="39">
        <f>'January 2026'!I63+'February 2026'!I63+'March 2026'!I63</f>
        <v>0</v>
      </c>
      <c r="J63" s="39">
        <f>'January 2026'!J63+'February 2026'!J63+'March 2026'!J63</f>
        <v>0</v>
      </c>
      <c r="K63" s="39">
        <f>'January 2026'!K63+'February 2026'!K63+'March 2026'!K63</f>
        <v>0</v>
      </c>
      <c r="L63" s="39">
        <f>'January 2026'!L63+'February 2026'!L63+'March 2026'!L63</f>
        <v>0</v>
      </c>
      <c r="M63" s="39">
        <f>'January 2026'!M63+'February 2026'!M63+'March 2026'!M63</f>
        <v>266.12</v>
      </c>
      <c r="N63" s="39">
        <f>'January 2026'!N63+'February 2026'!N63+'March 2026'!N63</f>
        <v>0</v>
      </c>
      <c r="O63" s="39">
        <f>'January 2026'!O63+'February 2026'!O63+'March 2026'!O63</f>
        <v>0</v>
      </c>
      <c r="P63" s="39">
        <f>'January 2026'!P63+'February 2026'!P63+'March 2026'!P63</f>
        <v>0</v>
      </c>
      <c r="Q63" s="103">
        <f>'January 2026'!Q63+'February 2026'!Q63+'March 2026'!Q63</f>
        <v>266.12</v>
      </c>
      <c r="R63" s="39">
        <f>'January 2026'!R63+'February 2026'!R63+'March 2026'!R63</f>
        <v>0</v>
      </c>
      <c r="S63" s="39">
        <f>'January 2026'!S63+'February 2026'!S63+'March 2026'!S63</f>
        <v>0</v>
      </c>
      <c r="T63" s="103">
        <f>'January 2026'!T63+'February 2026'!T63+'March 2026'!T63</f>
        <v>266.12</v>
      </c>
    </row>
    <row r="64" spans="1:20" ht="15" thickBot="1" x14ac:dyDescent="0.35">
      <c r="A64" s="71">
        <v>101637</v>
      </c>
      <c r="B64" s="71" t="s">
        <v>138</v>
      </c>
      <c r="C64" s="72" t="s">
        <v>139</v>
      </c>
      <c r="D64" s="39">
        <f>'January 2026'!D64+'February 2026'!D64+'March 2026'!D64</f>
        <v>0</v>
      </c>
      <c r="E64" s="39">
        <f>'January 2026'!E64+'February 2026'!E64+'March 2026'!E64</f>
        <v>0</v>
      </c>
      <c r="F64" s="39">
        <f>'January 2026'!F64+'February 2026'!F64+'March 2026'!F64</f>
        <v>0</v>
      </c>
      <c r="G64" s="39">
        <f>'January 2026'!G64+'February 2026'!G64+'March 2026'!G64</f>
        <v>0</v>
      </c>
      <c r="H64" s="39">
        <f>'January 2026'!H64+'February 2026'!H64+'March 2026'!H64</f>
        <v>0</v>
      </c>
      <c r="I64" s="39">
        <f>'January 2026'!I64+'February 2026'!I64+'March 2026'!I64</f>
        <v>0</v>
      </c>
      <c r="J64" s="39">
        <f>'January 2026'!J64+'February 2026'!J64+'March 2026'!J64</f>
        <v>0</v>
      </c>
      <c r="K64" s="39">
        <f>'January 2026'!K64+'February 2026'!K64+'March 2026'!K64</f>
        <v>0</v>
      </c>
      <c r="L64" s="39">
        <f>'January 2026'!L64+'February 2026'!L64+'March 2026'!L64</f>
        <v>0</v>
      </c>
      <c r="M64" s="39">
        <f>'January 2026'!M64+'February 2026'!M64+'March 2026'!M64</f>
        <v>266.13</v>
      </c>
      <c r="N64" s="39">
        <f>'January 2026'!N64+'February 2026'!N64+'March 2026'!N64</f>
        <v>0</v>
      </c>
      <c r="O64" s="39">
        <f>'January 2026'!O64+'February 2026'!O64+'March 2026'!O64</f>
        <v>0</v>
      </c>
      <c r="P64" s="39">
        <f>'January 2026'!P64+'February 2026'!P64+'March 2026'!P64</f>
        <v>0</v>
      </c>
      <c r="Q64" s="103">
        <f>'January 2026'!Q64+'February 2026'!Q64+'March 2026'!Q64</f>
        <v>266.13</v>
      </c>
      <c r="R64" s="39">
        <f>'January 2026'!R64+'February 2026'!R64+'March 2026'!R64</f>
        <v>0</v>
      </c>
      <c r="S64" s="39">
        <f>'January 2026'!S64+'February 2026'!S64+'March 2026'!S64</f>
        <v>0</v>
      </c>
      <c r="T64" s="103">
        <f>'January 2026'!T64+'February 2026'!T64+'March 2026'!T64</f>
        <v>266.13</v>
      </c>
    </row>
    <row r="65" spans="2:21" ht="13.8" thickBot="1" x14ac:dyDescent="0.3">
      <c r="D65" s="53">
        <f>SUM(D6:D64)</f>
        <v>246400.33</v>
      </c>
      <c r="E65" s="53">
        <f>SUM(E6:E64)</f>
        <v>114248.56999999998</v>
      </c>
      <c r="F65" s="53">
        <f>SUM(F6:F64)</f>
        <v>0</v>
      </c>
      <c r="G65" s="53">
        <f>SUM(G6:G64)</f>
        <v>6813.0000000000009</v>
      </c>
      <c r="H65" s="53">
        <f>SUM(H6:H64)</f>
        <v>4</v>
      </c>
      <c r="I65" s="53">
        <f>SUM(I6:I64)</f>
        <v>129.80000000000001</v>
      </c>
      <c r="J65" s="53">
        <f>SUM(J6:J64)</f>
        <v>495.1</v>
      </c>
      <c r="K65" s="53">
        <f>SUM(K6:K64)</f>
        <v>5.5</v>
      </c>
      <c r="L65" s="53">
        <f>SUM(L6:L64)</f>
        <v>0</v>
      </c>
      <c r="M65" s="53">
        <f>SUM(M6:M64)</f>
        <v>2968.54</v>
      </c>
      <c r="N65" s="53">
        <f>SUM(N6:N64)</f>
        <v>0</v>
      </c>
      <c r="O65" s="53">
        <f>SUM(O6:O64)</f>
        <v>900</v>
      </c>
      <c r="P65" s="53">
        <f>SUM(P6:P64)</f>
        <v>22</v>
      </c>
      <c r="Q65" s="53">
        <f>SUM(Q6:Q64)</f>
        <v>371986.83999999991</v>
      </c>
      <c r="R65" s="53">
        <f>SUM(R6:R64)</f>
        <v>-1425</v>
      </c>
      <c r="S65" s="53">
        <f>SUM(S6:S64)</f>
        <v>-125</v>
      </c>
      <c r="T65" s="53">
        <f>SUM(T6:T64)</f>
        <v>370436.83999999991</v>
      </c>
    </row>
    <row r="67" spans="2:21" x14ac:dyDescent="0.25">
      <c r="C67" s="14">
        <v>45748</v>
      </c>
      <c r="D67" s="1">
        <f>'April 2025'!D62</f>
        <v>19365.419999999998</v>
      </c>
      <c r="E67" s="1">
        <f>'April 2025'!E62</f>
        <v>9535</v>
      </c>
      <c r="F67" s="1">
        <f>'April 2025'!F62</f>
        <v>0</v>
      </c>
      <c r="G67" s="1">
        <f>'April 2025'!G62</f>
        <v>145.35</v>
      </c>
      <c r="H67" s="1">
        <f>'April 2025'!H62</f>
        <v>0</v>
      </c>
      <c r="I67" s="1">
        <f>'April 2025'!I62</f>
        <v>0</v>
      </c>
      <c r="J67" s="100">
        <f>'April 2025'!J62</f>
        <v>29.4</v>
      </c>
      <c r="K67" s="1">
        <f>'April 2025'!K62</f>
        <v>0</v>
      </c>
      <c r="L67" s="1">
        <f>'April 2025'!L62</f>
        <v>0</v>
      </c>
      <c r="M67" s="1">
        <f>'April 2025'!M62</f>
        <v>225</v>
      </c>
      <c r="N67" s="1">
        <f>'April 2025'!N62</f>
        <v>0</v>
      </c>
      <c r="O67" s="1">
        <f>'April 2025'!O62</f>
        <v>900</v>
      </c>
      <c r="P67" s="1">
        <f>'April 2025'!P62</f>
        <v>0</v>
      </c>
      <c r="Q67" s="1">
        <f>'April 2025'!Q62</f>
        <v>30200.170000000002</v>
      </c>
      <c r="R67" s="1">
        <f>'April 2025'!R62</f>
        <v>-225</v>
      </c>
      <c r="S67" s="1">
        <f>'April 2025'!S62</f>
        <v>-25</v>
      </c>
      <c r="T67" s="1">
        <f>'April 2025'!T62</f>
        <v>29950.170000000002</v>
      </c>
    </row>
    <row r="68" spans="2:21" x14ac:dyDescent="0.25">
      <c r="C68" s="14">
        <v>45778</v>
      </c>
      <c r="D68" s="15">
        <f>'May 2025'!D62</f>
        <v>19528</v>
      </c>
      <c r="E68" s="15">
        <f>'May 2025'!E62</f>
        <v>9535</v>
      </c>
      <c r="F68" s="15">
        <f>'May 2025'!F62</f>
        <v>0</v>
      </c>
      <c r="G68" s="15">
        <f>'May 2025'!G62</f>
        <v>342.45000000000005</v>
      </c>
      <c r="H68" s="15">
        <f>'May 2025'!H62</f>
        <v>0</v>
      </c>
      <c r="I68" s="15">
        <f>'May 2025'!I62</f>
        <v>0</v>
      </c>
      <c r="J68" s="15">
        <f>'May 2025'!J62</f>
        <v>0</v>
      </c>
      <c r="K68" s="15">
        <f>'May 2025'!K62</f>
        <v>0</v>
      </c>
      <c r="L68" s="15">
        <f>'May 2025'!L62</f>
        <v>0</v>
      </c>
      <c r="M68" s="15">
        <f>'May 2025'!M62</f>
        <v>225</v>
      </c>
      <c r="N68" s="15">
        <f>'May 2025'!N62</f>
        <v>0</v>
      </c>
      <c r="O68" s="15">
        <f>'May 2025'!O62</f>
        <v>0</v>
      </c>
      <c r="P68" s="15">
        <f>'May 2025'!P62</f>
        <v>0</v>
      </c>
      <c r="Q68" s="15">
        <f>'May 2025'!Q62</f>
        <v>29630.450000000004</v>
      </c>
      <c r="R68" s="15">
        <f>'May 2025'!R62</f>
        <v>-200</v>
      </c>
      <c r="S68" s="15">
        <f>'May 2025'!S62</f>
        <v>-25</v>
      </c>
      <c r="T68" s="15">
        <f>'May 2025'!T62</f>
        <v>29405.450000000004</v>
      </c>
    </row>
    <row r="69" spans="2:21" x14ac:dyDescent="0.25">
      <c r="C69" s="14">
        <v>45809</v>
      </c>
      <c r="D69" s="15">
        <f>'June 2025'!D62</f>
        <v>21239.940000000002</v>
      </c>
      <c r="E69" s="15">
        <f>'June 2025'!E62</f>
        <v>9824.84</v>
      </c>
      <c r="F69" s="15">
        <f>'June 2025'!F62</f>
        <v>0</v>
      </c>
      <c r="G69" s="15">
        <f>'June 2025'!G62</f>
        <v>523.35</v>
      </c>
      <c r="H69" s="15">
        <f>'June 2025'!H62</f>
        <v>0</v>
      </c>
      <c r="I69" s="15">
        <f>'June 2025'!I62</f>
        <v>1.3</v>
      </c>
      <c r="J69" s="15">
        <f>'June 2025'!J62</f>
        <v>20.7</v>
      </c>
      <c r="K69" s="15">
        <f>'June 2025'!K62</f>
        <v>0</v>
      </c>
      <c r="L69" s="15">
        <f>'June 2025'!L62</f>
        <v>0</v>
      </c>
      <c r="M69" s="15">
        <f>'June 2025'!M62</f>
        <v>225</v>
      </c>
      <c r="N69" s="15">
        <f>'June 2025'!N62</f>
        <v>0</v>
      </c>
      <c r="O69" s="15">
        <f>'June 2025'!O62</f>
        <v>0</v>
      </c>
      <c r="P69" s="15">
        <f>'June 2025'!P62</f>
        <v>0</v>
      </c>
      <c r="Q69" s="15">
        <f>'June 2025'!Q62</f>
        <v>31835.130000000005</v>
      </c>
      <c r="R69" s="15">
        <f>'June 2025'!R62</f>
        <v>-200</v>
      </c>
      <c r="S69" s="15">
        <f>'June 2025'!S62</f>
        <v>-25</v>
      </c>
      <c r="T69" s="15">
        <f>'June 2025'!T62</f>
        <v>31610.130000000005</v>
      </c>
    </row>
    <row r="70" spans="2:21" x14ac:dyDescent="0.25">
      <c r="C70" s="14">
        <v>45839</v>
      </c>
      <c r="D70" s="15">
        <f>'July 2025'!D63</f>
        <v>20398</v>
      </c>
      <c r="E70" s="15">
        <f>'July 2025'!E63</f>
        <v>9762</v>
      </c>
      <c r="F70" s="15">
        <f>'July 2025'!F63</f>
        <v>0</v>
      </c>
      <c r="G70" s="15">
        <f>'July 2025'!G63</f>
        <v>782.55</v>
      </c>
      <c r="H70" s="15">
        <f>'July 2025'!H63</f>
        <v>0</v>
      </c>
      <c r="I70" s="15">
        <f>'July 2025'!I63</f>
        <v>28.1</v>
      </c>
      <c r="J70" s="15">
        <f>'July 2025'!J63</f>
        <v>0</v>
      </c>
      <c r="K70" s="114">
        <f>'July 2025'!K63</f>
        <v>0</v>
      </c>
      <c r="L70" s="15">
        <f>'July 2025'!L63</f>
        <v>0</v>
      </c>
      <c r="M70" s="15">
        <f>'July 2025'!M63</f>
        <v>225</v>
      </c>
      <c r="N70" s="15">
        <f>'July 2025'!N63</f>
        <v>0</v>
      </c>
      <c r="O70" s="15">
        <f>'July 2025'!O63</f>
        <v>0</v>
      </c>
      <c r="P70" s="15">
        <f>'July 2025'!P63</f>
        <v>22</v>
      </c>
      <c r="Q70" s="15">
        <f>'July 2025'!Q63</f>
        <v>31217.65</v>
      </c>
      <c r="R70" s="15">
        <f>'July 2025'!R63</f>
        <v>-200</v>
      </c>
      <c r="S70" s="15">
        <f>'July 2025'!S63</f>
        <v>-25</v>
      </c>
      <c r="T70" s="15">
        <f>'July 2025'!T63</f>
        <v>30992.65</v>
      </c>
    </row>
    <row r="71" spans="2:21" x14ac:dyDescent="0.25">
      <c r="C71" s="14">
        <v>45870</v>
      </c>
      <c r="D71" s="15">
        <f>'August 2025'!D63</f>
        <v>20398</v>
      </c>
      <c r="E71" s="15">
        <f>'August 2025'!E63</f>
        <v>9762</v>
      </c>
      <c r="F71" s="15">
        <f>'August 2025'!F63</f>
        <v>0</v>
      </c>
      <c r="G71" s="15">
        <f>'August 2025'!G63</f>
        <v>1036.8</v>
      </c>
      <c r="H71" s="15">
        <f>'August 2025'!H63</f>
        <v>4</v>
      </c>
      <c r="I71" s="15">
        <f>'August 2025'!I63</f>
        <v>67</v>
      </c>
      <c r="J71" s="99">
        <f>'August 2025'!J63</f>
        <v>86.899999999999991</v>
      </c>
      <c r="K71" s="15">
        <f>'August 2025'!K63</f>
        <v>0</v>
      </c>
      <c r="L71" s="15">
        <f>'August 2025'!L63</f>
        <v>0</v>
      </c>
      <c r="M71" s="15">
        <f>'August 2025'!M63</f>
        <v>225</v>
      </c>
      <c r="N71" s="15">
        <f>'August 2025'!N63</f>
        <v>0</v>
      </c>
      <c r="O71" s="15">
        <f>'August 2025'!O63</f>
        <v>0</v>
      </c>
      <c r="P71" s="15">
        <f>'August 2025'!P63</f>
        <v>0</v>
      </c>
      <c r="Q71" s="15">
        <f>'August 2025'!Q63</f>
        <v>31579.7</v>
      </c>
      <c r="R71" s="15">
        <f>'August 2025'!R63</f>
        <v>-175</v>
      </c>
      <c r="S71" s="15">
        <f>'August 2025'!S63</f>
        <v>-25</v>
      </c>
      <c r="T71" s="15">
        <f>'August 2025'!T63</f>
        <v>31379.7</v>
      </c>
    </row>
    <row r="72" spans="2:21" x14ac:dyDescent="0.25">
      <c r="C72" s="14">
        <v>45901</v>
      </c>
      <c r="D72" s="15">
        <f>'September 2025'!D63</f>
        <v>22558.97</v>
      </c>
      <c r="E72" s="15">
        <f>'September 2025'!E63</f>
        <v>9762</v>
      </c>
      <c r="F72" s="15">
        <f>'September 2025'!F63</f>
        <v>0</v>
      </c>
      <c r="G72" s="15">
        <f>'September 2025'!G63</f>
        <v>557.54999999999995</v>
      </c>
      <c r="H72" s="15">
        <f>'September 2025'!H63</f>
        <v>0</v>
      </c>
      <c r="I72" s="15">
        <f>'September 2025'!I63</f>
        <v>0</v>
      </c>
      <c r="J72" s="15">
        <f>'September 2025'!J63</f>
        <v>0</v>
      </c>
      <c r="K72" s="15">
        <f>'September 2025'!K63</f>
        <v>0</v>
      </c>
      <c r="L72" s="15">
        <f>'September 2025'!L63</f>
        <v>0</v>
      </c>
      <c r="M72" s="15">
        <f>'September 2025'!M63</f>
        <v>225</v>
      </c>
      <c r="N72" s="15">
        <f>'September 2025'!N63</f>
        <v>0</v>
      </c>
      <c r="O72" s="15">
        <f>'September 2025'!O63</f>
        <v>0</v>
      </c>
      <c r="P72" s="15">
        <f>'September 2025'!P63</f>
        <v>0</v>
      </c>
      <c r="Q72" s="15">
        <f>'September 2025'!Q63</f>
        <v>33103.519999999997</v>
      </c>
      <c r="R72" s="15">
        <f>'September 2025'!R63</f>
        <v>150</v>
      </c>
      <c r="S72" s="15">
        <f>'September 2025'!S63</f>
        <v>150</v>
      </c>
      <c r="T72" s="15">
        <f>'September 2025'!T63</f>
        <v>33403.519999999997</v>
      </c>
    </row>
    <row r="73" spans="2:21" x14ac:dyDescent="0.25">
      <c r="C73" s="14">
        <v>45931</v>
      </c>
      <c r="D73" s="15">
        <f>'October 2025'!D63</f>
        <v>20833</v>
      </c>
      <c r="E73" s="15">
        <f>'October 2025'!E63</f>
        <v>9256.66</v>
      </c>
      <c r="F73" s="15">
        <f>'October 2025'!F63</f>
        <v>0</v>
      </c>
      <c r="G73" s="15">
        <f>'October 2025'!G63</f>
        <v>493.2</v>
      </c>
      <c r="H73" s="15">
        <f>'October 2025'!H63</f>
        <v>0</v>
      </c>
      <c r="I73" s="15">
        <f>'October 2025'!I63</f>
        <v>11.9</v>
      </c>
      <c r="J73" s="15">
        <f>'October 2025'!J63</f>
        <v>49.9</v>
      </c>
      <c r="K73" s="15">
        <f>'October 2025'!K63</f>
        <v>0</v>
      </c>
      <c r="L73" s="15">
        <f>'October 2025'!L63</f>
        <v>0</v>
      </c>
      <c r="M73" s="15">
        <f>'October 2025'!M63</f>
        <v>225</v>
      </c>
      <c r="N73" s="15">
        <f>'October 2025'!N63</f>
        <v>0</v>
      </c>
      <c r="O73" s="15">
        <f>'October 2025'!O63</f>
        <v>0</v>
      </c>
      <c r="P73" s="15">
        <f>'October 2025'!P63</f>
        <v>0</v>
      </c>
      <c r="Q73" s="15">
        <f>'October 2025'!Q63</f>
        <v>30869.66</v>
      </c>
      <c r="R73" s="15">
        <f>'October 2025'!R63</f>
        <v>-150</v>
      </c>
      <c r="S73" s="15">
        <f>'October 2025'!S63</f>
        <v>-25</v>
      </c>
      <c r="T73" s="15">
        <f>'October 2025'!T63</f>
        <v>30694.66</v>
      </c>
    </row>
    <row r="74" spans="2:21" x14ac:dyDescent="0.25">
      <c r="C74" s="14">
        <v>45962</v>
      </c>
      <c r="D74" s="15">
        <f>'November 2025'!D64</f>
        <v>20427</v>
      </c>
      <c r="E74" s="15">
        <f>'November 2025'!E64</f>
        <v>9275</v>
      </c>
      <c r="F74" s="15">
        <f>'November 2025'!F64</f>
        <v>0</v>
      </c>
      <c r="G74" s="15">
        <f>'November 2025'!G64</f>
        <v>1063.8000000000002</v>
      </c>
      <c r="H74" s="15">
        <f>'November 2025'!H64</f>
        <v>0</v>
      </c>
      <c r="I74" s="15">
        <f>'November 2025'!I64</f>
        <v>17.5</v>
      </c>
      <c r="J74" s="99">
        <f>'November 2025'!J64</f>
        <v>132.9</v>
      </c>
      <c r="K74" s="15">
        <f>'November 2025'!K64</f>
        <v>3</v>
      </c>
      <c r="L74" s="15">
        <f>'November 2025'!L64</f>
        <v>0</v>
      </c>
      <c r="M74" s="15">
        <f>'November 2025'!M64</f>
        <v>225</v>
      </c>
      <c r="N74" s="15">
        <f>'November 2025'!N64</f>
        <v>0</v>
      </c>
      <c r="O74" s="15">
        <f>'November 2025'!O64</f>
        <v>0</v>
      </c>
      <c r="P74" s="15">
        <f>'November 2025'!P64</f>
        <v>0</v>
      </c>
      <c r="Q74" s="15">
        <f>'November 2025'!Q64</f>
        <v>31144.2</v>
      </c>
      <c r="R74" s="15">
        <f>'November 2025'!R64</f>
        <v>-100</v>
      </c>
      <c r="S74" s="15">
        <f>'November 2025'!S64</f>
        <v>-25</v>
      </c>
      <c r="T74" s="15">
        <f>'November 2025'!T64</f>
        <v>31019.200000000001</v>
      </c>
    </row>
    <row r="75" spans="2:21" x14ac:dyDescent="0.25">
      <c r="C75" s="14">
        <v>45992</v>
      </c>
      <c r="D75" s="15">
        <f>'December 2025'!D64</f>
        <v>20413</v>
      </c>
      <c r="E75" s="15">
        <f>'December 2025'!E64</f>
        <v>9875</v>
      </c>
      <c r="F75" s="15">
        <f>'December 2025'!F64</f>
        <v>0</v>
      </c>
      <c r="G75" s="15">
        <f>'December 2025'!G64</f>
        <v>428.85</v>
      </c>
      <c r="H75" s="15">
        <f>'December 2025'!H64</f>
        <v>0</v>
      </c>
      <c r="I75" s="15">
        <f>'December 2025'!I64</f>
        <v>0</v>
      </c>
      <c r="J75" s="99">
        <f>'December 2025'!J64</f>
        <v>138.1</v>
      </c>
      <c r="K75" s="15">
        <f>'December 2025'!K64</f>
        <v>0</v>
      </c>
      <c r="L75" s="15">
        <f>'December 2025'!L64</f>
        <v>0</v>
      </c>
      <c r="M75" s="15">
        <f>'December 2025'!M64</f>
        <v>225</v>
      </c>
      <c r="N75" s="15">
        <f>'December 2025'!N64</f>
        <v>0</v>
      </c>
      <c r="O75" s="15">
        <f>'December 2025'!O64</f>
        <v>0</v>
      </c>
      <c r="P75" s="15">
        <f>'December 2025'!P64</f>
        <v>0</v>
      </c>
      <c r="Q75" s="15">
        <f>'December 2025'!Q64</f>
        <v>31079.95</v>
      </c>
      <c r="R75" s="15">
        <f>'December 2025'!R64</f>
        <v>-100</v>
      </c>
      <c r="S75" s="15">
        <f>'December 2025'!S64</f>
        <v>-25</v>
      </c>
      <c r="T75" s="15">
        <f>'December 2025'!T64</f>
        <v>30954.95</v>
      </c>
    </row>
    <row r="76" spans="2:21" x14ac:dyDescent="0.25">
      <c r="B76" s="3"/>
      <c r="C76" s="14">
        <v>46023</v>
      </c>
      <c r="D76" s="15">
        <f>'January 2026'!D65</f>
        <v>20413</v>
      </c>
      <c r="E76" s="15">
        <f>'January 2026'!E65</f>
        <v>9635</v>
      </c>
      <c r="F76" s="15">
        <f>'January 2026'!F65</f>
        <v>0</v>
      </c>
      <c r="G76" s="15">
        <f>'January 2026'!G65</f>
        <v>761.4</v>
      </c>
      <c r="H76" s="15">
        <f>'January 2026'!H65</f>
        <v>0</v>
      </c>
      <c r="I76" s="15">
        <f>'January 2026'!I65</f>
        <v>4</v>
      </c>
      <c r="J76" s="15">
        <f>'January 2026'!J65</f>
        <v>21.6</v>
      </c>
      <c r="K76" s="15">
        <f>'January 2026'!K65</f>
        <v>2.5</v>
      </c>
      <c r="L76" s="15">
        <f>'January 2026'!L65</f>
        <v>0</v>
      </c>
      <c r="M76" s="15">
        <f>'January 2026'!M65</f>
        <v>343.53999999999996</v>
      </c>
      <c r="N76" s="15">
        <f>'January 2026'!N65</f>
        <v>0</v>
      </c>
      <c r="O76" s="15">
        <f>'January 2026'!O65</f>
        <v>0</v>
      </c>
      <c r="P76" s="15">
        <f>'January 2026'!P65</f>
        <v>0</v>
      </c>
      <c r="Q76" s="15">
        <f>'January 2026'!Q65</f>
        <v>31181.039999999997</v>
      </c>
      <c r="R76" s="15">
        <f>'January 2026'!R65</f>
        <v>-75</v>
      </c>
      <c r="S76" s="15">
        <f>'January 2026'!S65</f>
        <v>-25</v>
      </c>
      <c r="T76" s="15">
        <f>'January 2026'!T65</f>
        <v>31081.039999999997</v>
      </c>
    </row>
    <row r="77" spans="2:21" x14ac:dyDescent="0.25">
      <c r="B77" s="3"/>
      <c r="C77" s="14">
        <v>46054</v>
      </c>
      <c r="D77" s="15">
        <f>'February 2026'!D65</f>
        <v>20413</v>
      </c>
      <c r="E77" s="15">
        <f>'February 2026'!E65</f>
        <v>9036.07</v>
      </c>
      <c r="F77" s="15">
        <f>'February 2026'!F65</f>
        <v>0</v>
      </c>
      <c r="G77" s="15">
        <f>'February 2026'!G65</f>
        <v>221.85</v>
      </c>
      <c r="H77" s="15">
        <f>'February 2026'!H65</f>
        <v>0</v>
      </c>
      <c r="I77" s="15">
        <f>'February 2026'!I65</f>
        <v>0</v>
      </c>
      <c r="J77" s="15">
        <f>'February 2026'!J65</f>
        <v>0</v>
      </c>
      <c r="K77" s="15">
        <f>'February 2026'!K65</f>
        <v>0</v>
      </c>
      <c r="L77" s="15">
        <f>'February 2026'!L65</f>
        <v>0</v>
      </c>
      <c r="M77" s="15">
        <f>'February 2026'!M65</f>
        <v>300</v>
      </c>
      <c r="N77" s="15">
        <f>'February 2026'!N65</f>
        <v>0</v>
      </c>
      <c r="O77" s="15">
        <f>'February 2026'!O65</f>
        <v>0</v>
      </c>
      <c r="P77" s="15">
        <f>'February 2026'!P65</f>
        <v>0</v>
      </c>
      <c r="Q77" s="15">
        <f>'February 2026'!Q65</f>
        <v>29970.92</v>
      </c>
      <c r="R77" s="15">
        <f>'February 2026'!R65</f>
        <v>-75</v>
      </c>
      <c r="S77" s="15">
        <f>'February 2026'!S65</f>
        <v>-25</v>
      </c>
      <c r="T77" s="15">
        <f>'February 2026'!T65</f>
        <v>29870.92</v>
      </c>
    </row>
    <row r="78" spans="2:21" x14ac:dyDescent="0.25">
      <c r="B78" s="3"/>
      <c r="C78" s="14">
        <v>46082</v>
      </c>
      <c r="D78" s="15">
        <f>'March 2026'!D65</f>
        <v>20413</v>
      </c>
      <c r="E78" s="15">
        <f>'March 2026'!E65</f>
        <v>8990</v>
      </c>
      <c r="F78" s="15">
        <f>'March 2026'!F65</f>
        <v>0</v>
      </c>
      <c r="G78" s="15">
        <f>'March 2026'!G65</f>
        <v>455.85</v>
      </c>
      <c r="H78" s="15">
        <f>'March 2026'!H65</f>
        <v>0</v>
      </c>
      <c r="I78" s="15">
        <f>'March 2026'!I65</f>
        <v>0</v>
      </c>
      <c r="J78" s="15">
        <f>'March 2026'!J65</f>
        <v>15.6</v>
      </c>
      <c r="K78" s="15">
        <f>'March 2026'!K65</f>
        <v>0</v>
      </c>
      <c r="L78" s="15">
        <f>'March 2026'!L65</f>
        <v>0</v>
      </c>
      <c r="M78" s="15">
        <f>'March 2026'!M65</f>
        <v>300</v>
      </c>
      <c r="N78" s="15">
        <f>'March 2026'!N65</f>
        <v>0</v>
      </c>
      <c r="O78" s="15">
        <f>'March 2026'!O65</f>
        <v>0</v>
      </c>
      <c r="P78" s="15">
        <f>'March 2026'!P65</f>
        <v>0</v>
      </c>
      <c r="Q78" s="15">
        <f>'March 2026'!Q65</f>
        <v>30174.45</v>
      </c>
      <c r="R78" s="15">
        <f>'March 2026'!R65</f>
        <v>-75</v>
      </c>
      <c r="S78" s="15">
        <f>'March 2026'!S65</f>
        <v>-25</v>
      </c>
      <c r="T78" s="15">
        <f>'March 2026'!T65</f>
        <v>30074.45</v>
      </c>
    </row>
    <row r="79" spans="2:21" ht="13.8" thickBot="1" x14ac:dyDescent="0.3">
      <c r="B79" s="3"/>
      <c r="C79" s="16" t="s">
        <v>127</v>
      </c>
      <c r="D79" s="17">
        <f>SUM(D67:D78)</f>
        <v>246400.33000000002</v>
      </c>
      <c r="E79" s="17">
        <f t="shared" ref="E79:S79" si="7">SUM(E67:E78)</f>
        <v>114248.57</v>
      </c>
      <c r="F79" s="17">
        <f t="shared" si="7"/>
        <v>0</v>
      </c>
      <c r="G79" s="17">
        <f t="shared" si="7"/>
        <v>6813.0000000000009</v>
      </c>
      <c r="H79" s="17">
        <f t="shared" si="7"/>
        <v>4</v>
      </c>
      <c r="I79" s="17">
        <f t="shared" si="7"/>
        <v>129.80000000000001</v>
      </c>
      <c r="J79" s="17">
        <f>SUM(J67:J78)</f>
        <v>495.1</v>
      </c>
      <c r="K79" s="17">
        <f t="shared" si="7"/>
        <v>5.5</v>
      </c>
      <c r="L79" s="17">
        <f t="shared" si="7"/>
        <v>0</v>
      </c>
      <c r="M79" s="17">
        <f t="shared" si="7"/>
        <v>2968.54</v>
      </c>
      <c r="N79" s="17">
        <f t="shared" si="7"/>
        <v>0</v>
      </c>
      <c r="O79" s="17">
        <f t="shared" si="7"/>
        <v>900</v>
      </c>
      <c r="P79" s="17">
        <f t="shared" si="7"/>
        <v>22</v>
      </c>
      <c r="Q79" s="17">
        <f>SUM(Q67:Q78)</f>
        <v>371986.84</v>
      </c>
      <c r="R79" s="17">
        <f t="shared" si="7"/>
        <v>-1425</v>
      </c>
      <c r="S79" s="17">
        <f t="shared" si="7"/>
        <v>-125</v>
      </c>
      <c r="T79" s="17">
        <f>SUM(T67:T78)</f>
        <v>370436.84</v>
      </c>
      <c r="U79" s="55">
        <f>Q79+R79+S79</f>
        <v>370436.84</v>
      </c>
    </row>
    <row r="80" spans="2:21" ht="13.8" thickTop="1" x14ac:dyDescent="0.25">
      <c r="B80" s="3"/>
      <c r="C80" s="3"/>
      <c r="U80" s="1">
        <f>T65-U79</f>
        <v>0</v>
      </c>
    </row>
    <row r="81" spans="2:20" x14ac:dyDescent="0.25">
      <c r="B81" s="3"/>
      <c r="C81" s="3"/>
      <c r="D81" s="7">
        <f>D65-D79</f>
        <v>0</v>
      </c>
      <c r="E81" s="7">
        <f t="shared" ref="E81:T81" si="8">E65-E79</f>
        <v>0</v>
      </c>
      <c r="F81" s="7">
        <f t="shared" si="8"/>
        <v>0</v>
      </c>
      <c r="G81" s="7">
        <f t="shared" si="8"/>
        <v>0</v>
      </c>
      <c r="H81" s="7">
        <f t="shared" si="8"/>
        <v>0</v>
      </c>
      <c r="I81" s="7">
        <f>I65-I79</f>
        <v>0</v>
      </c>
      <c r="J81" s="7">
        <f>J65-J79</f>
        <v>0</v>
      </c>
      <c r="K81" s="7">
        <f t="shared" si="8"/>
        <v>0</v>
      </c>
      <c r="L81" s="7">
        <f t="shared" si="8"/>
        <v>0</v>
      </c>
      <c r="M81" s="7">
        <f t="shared" si="8"/>
        <v>0</v>
      </c>
      <c r="N81" s="7">
        <f t="shared" si="8"/>
        <v>0</v>
      </c>
      <c r="O81" s="7">
        <f t="shared" si="8"/>
        <v>0</v>
      </c>
      <c r="P81" s="7">
        <f t="shared" si="8"/>
        <v>0</v>
      </c>
      <c r="Q81" s="7">
        <f t="shared" si="8"/>
        <v>0</v>
      </c>
      <c r="R81" s="7">
        <f t="shared" si="8"/>
        <v>0</v>
      </c>
      <c r="S81" s="7">
        <f t="shared" si="8"/>
        <v>0</v>
      </c>
      <c r="T81" s="7">
        <f t="shared" si="8"/>
        <v>0</v>
      </c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B87" s="3"/>
      <c r="C87" s="3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  <row r="90" spans="2:20" x14ac:dyDescent="0.25"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12"/>
      <c r="R90" s="3"/>
      <c r="S90" s="3"/>
      <c r="T90" s="12"/>
    </row>
    <row r="91" spans="2:20" x14ac:dyDescent="0.25">
      <c r="D91" s="1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12"/>
      <c r="R91" s="3"/>
      <c r="S91" s="3"/>
      <c r="T91" s="12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8"/>
  <sheetViews>
    <sheetView workbookViewId="0">
      <pane xSplit="3" ySplit="4" topLeftCell="D39" activePane="bottomRight" state="frozen"/>
      <selection pane="topRight" activeCell="D1" sqref="D1"/>
      <selection pane="bottomLeft" activeCell="A5" sqref="A5"/>
      <selection pane="bottomRight" activeCell="K62" sqref="K62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15.75" customHeight="1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/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/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SUM(D6:O6)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35" si="0">SUM(D7:O7)</f>
        <v>461</v>
      </c>
      <c r="R7" s="39">
        <v>-25</v>
      </c>
      <c r="S7" s="36"/>
      <c r="T7" s="42">
        <f t="shared" ref="T7:T59" si="1">SUM(Q7:S7)</f>
        <v>436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/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510</v>
      </c>
      <c r="R8" s="39"/>
      <c r="S8" s="36"/>
      <c r="T8" s="42">
        <f t="shared" si="1"/>
        <v>510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865</v>
      </c>
      <c r="R10" s="39">
        <v>-25</v>
      </c>
      <c r="S10" s="36"/>
      <c r="T10" s="42">
        <f t="shared" si="1"/>
        <v>840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/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435</v>
      </c>
      <c r="R17" s="39"/>
      <c r="S17" s="36"/>
      <c r="T17" s="42">
        <f t="shared" si="1"/>
        <v>435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>
        <v>42.3</v>
      </c>
      <c r="H18" s="21"/>
      <c r="I18" s="21"/>
      <c r="J18" s="21"/>
      <c r="K18" s="21"/>
      <c r="L18" s="21"/>
      <c r="M18" s="29"/>
      <c r="N18" s="21"/>
      <c r="O18" s="36"/>
      <c r="P18" s="81"/>
      <c r="Q18" s="42">
        <f t="shared" si="0"/>
        <v>1122.3</v>
      </c>
      <c r="R18" s="39"/>
      <c r="S18" s="36"/>
      <c r="T18" s="42">
        <f t="shared" si="1"/>
        <v>1122.3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>
        <v>114.3</v>
      </c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1269.3</v>
      </c>
      <c r="R19" s="39"/>
      <c r="S19" s="36"/>
      <c r="T19" s="42">
        <f t="shared" si="1"/>
        <v>1269.3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v>77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512</v>
      </c>
      <c r="R21" s="39"/>
      <c r="S21" s="36"/>
      <c r="T21" s="42">
        <f t="shared" si="1"/>
        <v>512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>
        <v>435</v>
      </c>
      <c r="F25" s="29"/>
      <c r="G25" s="29"/>
      <c r="H25" s="18"/>
      <c r="I25" s="18"/>
      <c r="J25" s="18"/>
      <c r="K25" s="18"/>
      <c r="L25" s="18"/>
      <c r="M25" s="29"/>
      <c r="N25" s="18"/>
      <c r="O25" s="36"/>
      <c r="P25" s="81"/>
      <c r="Q25" s="42">
        <f t="shared" si="0"/>
        <v>870</v>
      </c>
      <c r="R25" s="39"/>
      <c r="S25" s="36"/>
      <c r="T25" s="42">
        <f t="shared" si="1"/>
        <v>870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/>
      <c r="H26" s="18"/>
      <c r="I26" s="18"/>
      <c r="J26" s="18"/>
      <c r="K26" s="18"/>
      <c r="L26" s="18"/>
      <c r="M26" s="29"/>
      <c r="N26" s="18"/>
      <c r="O26" s="36"/>
      <c r="P26" s="81"/>
      <c r="Q26" s="42">
        <f t="shared" si="0"/>
        <v>1818</v>
      </c>
      <c r="R26" s="39"/>
      <c r="S26" s="36"/>
      <c r="T26" s="42">
        <f t="shared" si="1"/>
        <v>1818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>
        <v>13.5</v>
      </c>
      <c r="H27" s="18"/>
      <c r="I27" s="18"/>
      <c r="J27" s="18"/>
      <c r="K27" s="18"/>
      <c r="L27" s="18"/>
      <c r="M27" s="29"/>
      <c r="N27" s="18"/>
      <c r="O27" s="36"/>
      <c r="P27" s="81"/>
      <c r="Q27" s="42">
        <f t="shared" si="0"/>
        <v>448.5</v>
      </c>
      <c r="R27" s="39"/>
      <c r="S27" s="36"/>
      <c r="T27" s="42">
        <f t="shared" si="1"/>
        <v>448.5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v>510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945</v>
      </c>
      <c r="R28" s="39">
        <v>-25</v>
      </c>
      <c r="S28" s="36"/>
      <c r="T28" s="42">
        <f t="shared" si="1"/>
        <v>920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50"/>
      <c r="P29" s="82"/>
      <c r="Q29" s="51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-25</v>
      </c>
      <c r="S30" s="36"/>
      <c r="T30" s="42">
        <f t="shared" si="1"/>
        <v>410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>
        <v>101.7</v>
      </c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1181.7</v>
      </c>
      <c r="R31" s="39"/>
      <c r="S31" s="36"/>
      <c r="T31" s="42">
        <f t="shared" si="1"/>
        <v>1181.7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/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435</v>
      </c>
      <c r="R32" s="39"/>
      <c r="S32" s="36"/>
      <c r="T32" s="42">
        <f t="shared" si="1"/>
        <v>435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v>396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799</v>
      </c>
      <c r="R33" s="39"/>
      <c r="S33" s="36"/>
      <c r="T33" s="42">
        <f t="shared" si="1"/>
        <v>799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>SUM(D36:O36)</f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/>
      <c r="H37" s="18"/>
      <c r="I37" s="18"/>
      <c r="J37" s="18"/>
      <c r="K37" s="18"/>
      <c r="L37" s="18"/>
      <c r="M37" s="19"/>
      <c r="N37" s="18"/>
      <c r="O37" s="36"/>
      <c r="P37" s="81"/>
      <c r="Q37" s="42">
        <f t="shared" ref="Q37:Q59" si="2">SUM(D37:O37)</f>
        <v>1080</v>
      </c>
      <c r="R37" s="39"/>
      <c r="S37" s="36"/>
      <c r="T37" s="42">
        <f t="shared" si="1"/>
        <v>1080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2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2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2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>
        <v>360</v>
      </c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2"/>
        <v>795</v>
      </c>
      <c r="R41" s="39"/>
      <c r="S41" s="36"/>
      <c r="T41" s="42">
        <f t="shared" si="1"/>
        <v>795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2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/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2"/>
        <v>1328</v>
      </c>
      <c r="R43" s="39"/>
      <c r="S43" s="36"/>
      <c r="T43" s="42">
        <f t="shared" si="1"/>
        <v>1328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>
        <v>420</v>
      </c>
      <c r="E44" s="29"/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2"/>
        <v>420</v>
      </c>
      <c r="R44" s="39"/>
      <c r="S44" s="36"/>
      <c r="T44" s="42">
        <f t="shared" si="1"/>
        <v>420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2"/>
        <v>435</v>
      </c>
      <c r="R45" s="39">
        <v>-25</v>
      </c>
      <c r="S45" s="36"/>
      <c r="T45" s="42">
        <f t="shared" si="1"/>
        <v>410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/>
      <c r="F46" s="29"/>
      <c r="G46" s="29"/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2"/>
        <v>435</v>
      </c>
      <c r="R46" s="39"/>
      <c r="S46" s="36"/>
      <c r="T46" s="42">
        <f t="shared" si="1"/>
        <v>435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2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2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>
        <v>360</v>
      </c>
      <c r="F49" s="29"/>
      <c r="G49" s="29"/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2"/>
        <v>795</v>
      </c>
      <c r="R49" s="39"/>
      <c r="S49" s="36"/>
      <c r="T49" s="42">
        <f t="shared" si="1"/>
        <v>795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2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/>
      <c r="F51" s="29"/>
      <c r="G51" s="29"/>
      <c r="H51" s="18"/>
      <c r="I51" s="18"/>
      <c r="J51" s="18"/>
      <c r="K51" s="18"/>
      <c r="L51" s="18"/>
      <c r="M51" s="19"/>
      <c r="N51" s="18"/>
      <c r="O51" s="36"/>
      <c r="P51" s="81"/>
      <c r="Q51" s="42">
        <f t="shared" si="2"/>
        <v>435</v>
      </c>
      <c r="R51" s="39"/>
      <c r="S51" s="36"/>
      <c r="T51" s="42">
        <f t="shared" si="1"/>
        <v>435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2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2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2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2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2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2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2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v>435</v>
      </c>
      <c r="E59" s="29">
        <v>645</v>
      </c>
      <c r="F59" s="32"/>
      <c r="G59" s="32">
        <v>70.650000000000006</v>
      </c>
      <c r="H59" s="58"/>
      <c r="I59" s="58"/>
      <c r="J59" s="58"/>
      <c r="K59" s="58"/>
      <c r="L59" s="58"/>
      <c r="M59" s="67"/>
      <c r="N59" s="68"/>
      <c r="O59" s="69"/>
      <c r="P59" s="69"/>
      <c r="Q59" s="43">
        <f t="shared" si="2"/>
        <v>1150.6500000000001</v>
      </c>
      <c r="R59" s="39"/>
      <c r="S59" s="70"/>
      <c r="T59" s="43">
        <f t="shared" si="1"/>
        <v>1150.6500000000001</v>
      </c>
    </row>
    <row r="60" spans="1:20" ht="15" thickBot="1" x14ac:dyDescent="0.35">
      <c r="A60" s="71"/>
      <c r="B60" s="71"/>
      <c r="C60" s="72"/>
      <c r="D60" s="73"/>
      <c r="E60" s="73"/>
      <c r="F60" s="74"/>
      <c r="G60" s="74"/>
      <c r="H60" s="58"/>
      <c r="I60" s="58"/>
      <c r="J60" s="58"/>
      <c r="K60" s="58"/>
      <c r="L60" s="58"/>
      <c r="M60" s="74"/>
      <c r="N60" s="58"/>
      <c r="O60" s="75"/>
      <c r="P60" s="75"/>
      <c r="Q60" s="76"/>
      <c r="R60" s="73"/>
      <c r="S60" s="75"/>
      <c r="T60" s="77"/>
    </row>
    <row r="61" spans="1:20" ht="15" thickBot="1" x14ac:dyDescent="0.35">
      <c r="A61" s="71"/>
      <c r="B61" s="71"/>
      <c r="C61" s="72"/>
      <c r="D61" s="73"/>
      <c r="E61" s="73"/>
      <c r="F61" s="74"/>
      <c r="G61" s="74"/>
      <c r="H61" s="58"/>
      <c r="I61" s="58"/>
      <c r="J61" s="58"/>
      <c r="K61" s="58"/>
      <c r="L61" s="58"/>
      <c r="M61" s="74"/>
      <c r="N61" s="58"/>
      <c r="O61" s="75"/>
      <c r="P61" s="75"/>
      <c r="Q61" s="76"/>
      <c r="R61" s="73"/>
      <c r="S61" s="75"/>
      <c r="T61" s="77"/>
    </row>
    <row r="62" spans="1:20" ht="13.8" thickBot="1" x14ac:dyDescent="0.3">
      <c r="A62" s="61"/>
      <c r="B62" s="62"/>
      <c r="C62" s="63"/>
      <c r="D62" s="53">
        <f>SUM(D6:D61)</f>
        <v>19528</v>
      </c>
      <c r="E62" s="53">
        <f t="shared" ref="E62:T62" si="3">SUM(E6:E61)</f>
        <v>9535</v>
      </c>
      <c r="F62" s="53">
        <f t="shared" si="3"/>
        <v>0</v>
      </c>
      <c r="G62" s="53">
        <f t="shared" si="3"/>
        <v>342.45000000000005</v>
      </c>
      <c r="H62" s="53">
        <f t="shared" si="3"/>
        <v>0</v>
      </c>
      <c r="I62" s="53">
        <f t="shared" si="3"/>
        <v>0</v>
      </c>
      <c r="J62" s="53">
        <f t="shared" si="3"/>
        <v>0</v>
      </c>
      <c r="K62" s="53">
        <f t="shared" si="3"/>
        <v>0</v>
      </c>
      <c r="L62" s="53">
        <f t="shared" si="3"/>
        <v>0</v>
      </c>
      <c r="M62" s="53">
        <f t="shared" si="3"/>
        <v>225</v>
      </c>
      <c r="N62" s="53">
        <f t="shared" si="3"/>
        <v>0</v>
      </c>
      <c r="O62" s="53">
        <f t="shared" si="3"/>
        <v>0</v>
      </c>
      <c r="P62" s="53">
        <f t="shared" si="3"/>
        <v>0</v>
      </c>
      <c r="Q62" s="53">
        <f t="shared" si="3"/>
        <v>29630.450000000004</v>
      </c>
      <c r="R62" s="53">
        <f t="shared" si="3"/>
        <v>-200</v>
      </c>
      <c r="S62" s="53">
        <f t="shared" si="3"/>
        <v>-25</v>
      </c>
      <c r="T62" s="53">
        <f t="shared" si="3"/>
        <v>29405.450000000004</v>
      </c>
    </row>
    <row r="63" spans="1:20" x14ac:dyDescent="0.25">
      <c r="Q63" s="11">
        <f>SUM(D62:O62)</f>
        <v>29630.45</v>
      </c>
      <c r="T63" s="11">
        <f>Q62+R62+S62</f>
        <v>29405.450000000004</v>
      </c>
    </row>
    <row r="66" spans="2:20" x14ac:dyDescent="0.25">
      <c r="D66" s="6"/>
      <c r="H66" s="5"/>
      <c r="I66" s="5"/>
      <c r="J66" s="5"/>
      <c r="K66" s="5"/>
      <c r="L66" s="5"/>
      <c r="M66" s="5"/>
      <c r="N66" s="5"/>
    </row>
    <row r="67" spans="2:20" x14ac:dyDescent="0.25">
      <c r="D67" s="7"/>
      <c r="H67" s="8"/>
      <c r="I67" s="8"/>
      <c r="J67" s="8"/>
      <c r="K67" s="8"/>
      <c r="L67" s="8"/>
      <c r="M67" s="8"/>
      <c r="N67" s="8"/>
    </row>
    <row r="68" spans="2:20" x14ac:dyDescent="0.25">
      <c r="D68" s="7"/>
      <c r="H68" s="8"/>
      <c r="I68" s="8"/>
      <c r="J68" s="8"/>
      <c r="K68" s="8"/>
      <c r="L68" s="8"/>
      <c r="M68" s="8"/>
      <c r="N68" s="8"/>
    </row>
    <row r="69" spans="2:20" x14ac:dyDescent="0.25">
      <c r="D69" s="7"/>
      <c r="H69" s="9"/>
      <c r="I69" s="9"/>
      <c r="J69" s="9"/>
      <c r="K69" s="9"/>
      <c r="L69" s="9"/>
      <c r="M69" s="8"/>
      <c r="N69" s="9"/>
    </row>
    <row r="70" spans="2:20" x14ac:dyDescent="0.25">
      <c r="D70" s="7"/>
      <c r="H70" s="8"/>
      <c r="I70" s="8"/>
      <c r="J70" s="8"/>
      <c r="K70" s="8"/>
      <c r="L70" s="8"/>
      <c r="M70" s="8"/>
      <c r="N70" s="8"/>
    </row>
    <row r="71" spans="2:20" x14ac:dyDescent="0.25">
      <c r="D71" s="7"/>
      <c r="H71" s="8"/>
      <c r="I71" s="8"/>
      <c r="J71" s="8"/>
      <c r="K71" s="8"/>
      <c r="L71" s="8"/>
      <c r="M71" s="8"/>
      <c r="N71" s="8"/>
    </row>
    <row r="72" spans="2:20" x14ac:dyDescent="0.25">
      <c r="D72" s="7"/>
      <c r="H72" s="9"/>
      <c r="I72" s="9"/>
      <c r="J72" s="9"/>
      <c r="K72" s="9"/>
      <c r="L72" s="9"/>
      <c r="M72" s="8"/>
      <c r="N72" s="9"/>
    </row>
    <row r="73" spans="2:20" x14ac:dyDescent="0.25">
      <c r="D73" s="7"/>
    </row>
    <row r="74" spans="2:20" x14ac:dyDescent="0.25">
      <c r="B74" s="3"/>
      <c r="C74" s="3"/>
      <c r="D74" s="7"/>
    </row>
    <row r="75" spans="2:20" x14ac:dyDescent="0.25">
      <c r="B75" s="3"/>
      <c r="C75" s="3"/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12"/>
      <c r="R77" s="3"/>
      <c r="S77" s="3"/>
      <c r="T77" s="12"/>
    </row>
    <row r="78" spans="2:20" x14ac:dyDescent="0.25">
      <c r="B78" s="3"/>
      <c r="C78" s="3"/>
      <c r="D78" s="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12"/>
      <c r="R78" s="3"/>
      <c r="S78" s="3"/>
      <c r="T78" s="12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D87" s="1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8"/>
  <sheetViews>
    <sheetView workbookViewId="0">
      <pane xSplit="3" ySplit="5" topLeftCell="D40" activePane="bottomRight" state="frozen"/>
      <selection pane="topRight" activeCell="D1" sqref="D1"/>
      <selection pane="bottomLeft" activeCell="A6" sqref="A6"/>
      <selection pane="bottomRight" activeCell="J62" sqref="J62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/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/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SUM(D6:P6)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61" si="0">SUM(D7:P7)</f>
        <v>461</v>
      </c>
      <c r="R7" s="39">
        <v>-25</v>
      </c>
      <c r="S7" s="36"/>
      <c r="T7" s="42">
        <f t="shared" ref="T7:T61" si="1">SUM(Q7:S7)</f>
        <v>436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>
        <v>57.6</v>
      </c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567.6</v>
      </c>
      <c r="R8" s="39"/>
      <c r="S8" s="36"/>
      <c r="T8" s="42">
        <f t="shared" si="1"/>
        <v>567.6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865</v>
      </c>
      <c r="R10" s="39">
        <v>-25</v>
      </c>
      <c r="S10" s="36"/>
      <c r="T10" s="42">
        <f t="shared" si="1"/>
        <v>840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>
        <v>32.4</v>
      </c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467.4</v>
      </c>
      <c r="R17" s="39"/>
      <c r="S17" s="36"/>
      <c r="T17" s="42">
        <f t="shared" si="1"/>
        <v>467.4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>
        <v>39.6</v>
      </c>
      <c r="H18" s="21"/>
      <c r="I18" s="21">
        <v>1.3</v>
      </c>
      <c r="J18" s="21"/>
      <c r="K18" s="21"/>
      <c r="L18" s="21"/>
      <c r="M18" s="29"/>
      <c r="N18" s="21"/>
      <c r="O18" s="36"/>
      <c r="P18" s="81"/>
      <c r="Q18" s="42">
        <f t="shared" si="0"/>
        <v>1120.8999999999999</v>
      </c>
      <c r="R18" s="39"/>
      <c r="S18" s="36"/>
      <c r="T18" s="42">
        <f t="shared" si="1"/>
        <v>1120.8999999999999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/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1155</v>
      </c>
      <c r="R19" s="39"/>
      <c r="S19" s="36"/>
      <c r="T19" s="42">
        <f t="shared" si="1"/>
        <v>1155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f>512+154.36</f>
        <v>666.36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1101.3600000000001</v>
      </c>
      <c r="R21" s="39"/>
      <c r="S21" s="36"/>
      <c r="T21" s="42">
        <f t="shared" si="1"/>
        <v>1101.3600000000001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>
        <f>-140.32</f>
        <v>-140.32</v>
      </c>
      <c r="F25" s="29"/>
      <c r="G25" s="29"/>
      <c r="H25" s="18"/>
      <c r="I25" s="18"/>
      <c r="J25" s="18"/>
      <c r="K25" s="18"/>
      <c r="L25" s="18"/>
      <c r="M25" s="29"/>
      <c r="N25" s="18"/>
      <c r="O25" s="36"/>
      <c r="P25" s="81"/>
      <c r="Q25" s="42">
        <f t="shared" si="0"/>
        <v>294.68</v>
      </c>
      <c r="R25" s="39"/>
      <c r="S25" s="36"/>
      <c r="T25" s="42">
        <f t="shared" si="1"/>
        <v>294.68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/>
      <c r="H26" s="18"/>
      <c r="I26" s="18"/>
      <c r="J26" s="18"/>
      <c r="K26" s="18"/>
      <c r="L26" s="18"/>
      <c r="M26" s="29"/>
      <c r="N26" s="18"/>
      <c r="O26" s="36"/>
      <c r="P26" s="81"/>
      <c r="Q26" s="42">
        <f t="shared" si="0"/>
        <v>1818</v>
      </c>
      <c r="R26" s="39"/>
      <c r="S26" s="36"/>
      <c r="T26" s="42">
        <f t="shared" si="1"/>
        <v>1818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/>
      <c r="H27" s="18"/>
      <c r="I27" s="18"/>
      <c r="J27" s="18">
        <v>8.6</v>
      </c>
      <c r="K27" s="18"/>
      <c r="L27" s="18"/>
      <c r="M27" s="29"/>
      <c r="N27" s="18"/>
      <c r="O27" s="36"/>
      <c r="P27" s="81"/>
      <c r="Q27" s="42">
        <f t="shared" si="0"/>
        <v>443.6</v>
      </c>
      <c r="R27" s="39"/>
      <c r="S27" s="36"/>
      <c r="T27" s="42">
        <f t="shared" si="1"/>
        <v>443.6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f>660+150</f>
        <v>810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1245</v>
      </c>
      <c r="R28" s="39">
        <v>-25</v>
      </c>
      <c r="S28" s="36"/>
      <c r="T28" s="42">
        <f t="shared" si="1"/>
        <v>1220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>
        <v>45.45</v>
      </c>
      <c r="H29" s="49"/>
      <c r="I29" s="49"/>
      <c r="J29" s="49"/>
      <c r="K29" s="49"/>
      <c r="L29" s="49"/>
      <c r="M29" s="29"/>
      <c r="N29" s="49"/>
      <c r="O29" s="50"/>
      <c r="P29" s="82"/>
      <c r="Q29" s="42">
        <f t="shared" si="0"/>
        <v>480.45</v>
      </c>
      <c r="R29" s="39"/>
      <c r="S29" s="50"/>
      <c r="T29" s="51">
        <f t="shared" si="1"/>
        <v>480.45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-25</v>
      </c>
      <c r="S30" s="36"/>
      <c r="T30" s="42">
        <f t="shared" si="1"/>
        <v>410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/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1080</v>
      </c>
      <c r="R31" s="39"/>
      <c r="S31" s="36"/>
      <c r="T31" s="42">
        <f t="shared" si="1"/>
        <v>1080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>
        <f>77+27.32</f>
        <v>104.32</v>
      </c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539.31999999999994</v>
      </c>
      <c r="R32" s="39"/>
      <c r="S32" s="36"/>
      <c r="T32" s="42">
        <f t="shared" si="1"/>
        <v>539.31999999999994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v>396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799</v>
      </c>
      <c r="R33" s="39"/>
      <c r="S33" s="36"/>
      <c r="T33" s="42">
        <f t="shared" si="1"/>
        <v>799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 t="shared" si="0"/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>
        <v>43.65</v>
      </c>
      <c r="H37" s="18"/>
      <c r="I37" s="18"/>
      <c r="J37" s="18">
        <v>12.1</v>
      </c>
      <c r="K37" s="18"/>
      <c r="L37" s="18"/>
      <c r="M37" s="19"/>
      <c r="N37" s="18"/>
      <c r="O37" s="36"/>
      <c r="P37" s="81"/>
      <c r="Q37" s="42">
        <f t="shared" si="0"/>
        <v>1135.75</v>
      </c>
      <c r="R37" s="39"/>
      <c r="S37" s="36"/>
      <c r="T37" s="42">
        <f t="shared" si="1"/>
        <v>1135.75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0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0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0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>
        <f>-116.13</f>
        <v>-116.13</v>
      </c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0"/>
        <v>318.87</v>
      </c>
      <c r="R41" s="39"/>
      <c r="S41" s="36"/>
      <c r="T41" s="42">
        <f t="shared" si="1"/>
        <v>318.87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0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>
        <v>218.25</v>
      </c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0"/>
        <v>1546.25</v>
      </c>
      <c r="R43" s="39"/>
      <c r="S43" s="36"/>
      <c r="T43" s="42">
        <f t="shared" si="1"/>
        <v>1546.25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>
        <v>420</v>
      </c>
      <c r="E44" s="29">
        <v>336</v>
      </c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0"/>
        <v>756</v>
      </c>
      <c r="R44" s="39"/>
      <c r="S44" s="36"/>
      <c r="T44" s="42">
        <f t="shared" si="1"/>
        <v>756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0"/>
        <v>435</v>
      </c>
      <c r="R45" s="39">
        <v>-25</v>
      </c>
      <c r="S45" s="36"/>
      <c r="T45" s="42">
        <f t="shared" si="1"/>
        <v>410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>
        <f>360+127.74</f>
        <v>487.74</v>
      </c>
      <c r="F46" s="29"/>
      <c r="G46" s="29"/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0"/>
        <v>922.74</v>
      </c>
      <c r="R46" s="39"/>
      <c r="S46" s="36"/>
      <c r="T46" s="42">
        <f t="shared" si="1"/>
        <v>922.74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0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0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>
        <f>-116.13</f>
        <v>-116.13</v>
      </c>
      <c r="F49" s="29"/>
      <c r="G49" s="29"/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0"/>
        <v>318.87</v>
      </c>
      <c r="R49" s="39"/>
      <c r="S49" s="36"/>
      <c r="T49" s="42">
        <f t="shared" si="1"/>
        <v>318.87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0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/>
      <c r="F51" s="29"/>
      <c r="G51" s="29"/>
      <c r="H51" s="18"/>
      <c r="I51" s="18"/>
      <c r="J51" s="18"/>
      <c r="K51" s="18"/>
      <c r="L51" s="18"/>
      <c r="M51" s="19"/>
      <c r="N51" s="18"/>
      <c r="O51" s="36"/>
      <c r="P51" s="81"/>
      <c r="Q51" s="42">
        <f t="shared" si="0"/>
        <v>435</v>
      </c>
      <c r="R51" s="39"/>
      <c r="S51" s="36"/>
      <c r="T51" s="42">
        <f t="shared" si="1"/>
        <v>435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0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0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0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0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0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0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0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v>435</v>
      </c>
      <c r="E59" s="29">
        <v>645</v>
      </c>
      <c r="F59" s="32"/>
      <c r="G59" s="29">
        <v>86.4</v>
      </c>
      <c r="H59" s="58"/>
      <c r="I59" s="58"/>
      <c r="J59" s="58"/>
      <c r="K59" s="58"/>
      <c r="L59" s="58"/>
      <c r="M59" s="67"/>
      <c r="N59" s="68"/>
      <c r="O59" s="69"/>
      <c r="P59" s="69"/>
      <c r="Q59" s="42">
        <f t="shared" si="0"/>
        <v>1166.4000000000001</v>
      </c>
      <c r="R59" s="39"/>
      <c r="S59" s="70"/>
      <c r="T59" s="43">
        <f t="shared" si="1"/>
        <v>1166.4000000000001</v>
      </c>
    </row>
    <row r="60" spans="1:20" ht="15" thickBot="1" x14ac:dyDescent="0.35">
      <c r="A60" s="71">
        <v>101556</v>
      </c>
      <c r="B60" s="71" t="s">
        <v>128</v>
      </c>
      <c r="C60" s="72" t="s">
        <v>129</v>
      </c>
      <c r="D60" s="73">
        <f>435+420.97</f>
        <v>855.97</v>
      </c>
      <c r="E60" s="29"/>
      <c r="F60" s="74"/>
      <c r="G60" s="29"/>
      <c r="H60" s="58"/>
      <c r="I60" s="58"/>
      <c r="J60" s="58"/>
      <c r="K60" s="58"/>
      <c r="L60" s="58"/>
      <c r="M60" s="74"/>
      <c r="N60" s="58"/>
      <c r="O60" s="75"/>
      <c r="P60" s="75"/>
      <c r="Q60" s="42">
        <f t="shared" si="0"/>
        <v>855.97</v>
      </c>
      <c r="R60" s="73"/>
      <c r="S60" s="75"/>
      <c r="T60" s="77">
        <f t="shared" si="1"/>
        <v>855.97</v>
      </c>
    </row>
    <row r="61" spans="1:20" ht="15" thickBot="1" x14ac:dyDescent="0.35">
      <c r="A61" s="71">
        <v>101557</v>
      </c>
      <c r="B61" s="71" t="s">
        <v>130</v>
      </c>
      <c r="C61" s="72" t="s">
        <v>131</v>
      </c>
      <c r="D61" s="73">
        <f>435+420.97</f>
        <v>855.97</v>
      </c>
      <c r="E61" s="29"/>
      <c r="F61" s="74"/>
      <c r="G61" s="29"/>
      <c r="H61" s="58"/>
      <c r="I61" s="58"/>
      <c r="J61" s="58"/>
      <c r="K61" s="58"/>
      <c r="L61" s="58"/>
      <c r="M61" s="74"/>
      <c r="N61" s="58"/>
      <c r="O61" s="75"/>
      <c r="P61" s="75"/>
      <c r="Q61" s="42">
        <f t="shared" si="0"/>
        <v>855.97</v>
      </c>
      <c r="R61" s="73"/>
      <c r="S61" s="75"/>
      <c r="T61" s="77">
        <f t="shared" si="1"/>
        <v>855.97</v>
      </c>
    </row>
    <row r="62" spans="1:20" ht="13.8" thickBot="1" x14ac:dyDescent="0.3">
      <c r="A62" s="61"/>
      <c r="B62" s="62"/>
      <c r="C62" s="63"/>
      <c r="D62" s="53">
        <f>SUM(D6:D61)</f>
        <v>21239.940000000002</v>
      </c>
      <c r="E62" s="53">
        <f t="shared" ref="E62:T62" si="2">SUM(E6:E61)</f>
        <v>9824.84</v>
      </c>
      <c r="F62" s="53">
        <f t="shared" si="2"/>
        <v>0</v>
      </c>
      <c r="G62" s="53">
        <f t="shared" si="2"/>
        <v>523.35</v>
      </c>
      <c r="H62" s="53">
        <f t="shared" si="2"/>
        <v>0</v>
      </c>
      <c r="I62" s="53">
        <f t="shared" si="2"/>
        <v>1.3</v>
      </c>
      <c r="J62" s="53">
        <f t="shared" si="2"/>
        <v>20.7</v>
      </c>
      <c r="K62" s="53">
        <f t="shared" si="2"/>
        <v>0</v>
      </c>
      <c r="L62" s="53">
        <f t="shared" si="2"/>
        <v>0</v>
      </c>
      <c r="M62" s="53">
        <f t="shared" si="2"/>
        <v>225</v>
      </c>
      <c r="N62" s="53">
        <f t="shared" si="2"/>
        <v>0</v>
      </c>
      <c r="O62" s="53">
        <f t="shared" si="2"/>
        <v>0</v>
      </c>
      <c r="P62" s="53">
        <f t="shared" si="2"/>
        <v>0</v>
      </c>
      <c r="Q62" s="53">
        <f>SUM(Q6:Q61)</f>
        <v>31835.130000000005</v>
      </c>
      <c r="R62" s="53">
        <f t="shared" si="2"/>
        <v>-200</v>
      </c>
      <c r="S62" s="53">
        <f t="shared" si="2"/>
        <v>-25</v>
      </c>
      <c r="T62" s="53">
        <f t="shared" si="2"/>
        <v>31610.130000000005</v>
      </c>
    </row>
    <row r="63" spans="1:20" x14ac:dyDescent="0.25">
      <c r="Q63" s="11">
        <f>SUM(D62:O62)</f>
        <v>31835.13</v>
      </c>
      <c r="T63" s="11">
        <f>Q62+R62+S62</f>
        <v>31610.130000000005</v>
      </c>
    </row>
    <row r="66" spans="2:20" x14ac:dyDescent="0.25">
      <c r="D66" s="6"/>
      <c r="H66" s="5"/>
      <c r="I66" s="5"/>
      <c r="J66" s="5"/>
      <c r="K66" s="5"/>
      <c r="L66" s="5"/>
      <c r="M66" s="5"/>
      <c r="N66" s="5"/>
    </row>
    <row r="67" spans="2:20" x14ac:dyDescent="0.25">
      <c r="D67" s="7"/>
      <c r="H67" s="8"/>
      <c r="I67" s="8"/>
      <c r="J67" s="8"/>
      <c r="K67" s="8"/>
      <c r="L67" s="8"/>
      <c r="M67" s="8"/>
      <c r="N67" s="8"/>
    </row>
    <row r="68" spans="2:20" x14ac:dyDescent="0.25">
      <c r="D68" s="7"/>
      <c r="H68" s="8"/>
      <c r="I68" s="8"/>
      <c r="J68" s="8"/>
      <c r="K68" s="8"/>
      <c r="L68" s="8"/>
      <c r="M68" s="8"/>
      <c r="N68" s="8"/>
    </row>
    <row r="69" spans="2:20" x14ac:dyDescent="0.25">
      <c r="D69" s="7"/>
      <c r="H69" s="9"/>
      <c r="I69" s="9"/>
      <c r="J69" s="9"/>
      <c r="K69" s="9"/>
      <c r="L69" s="9"/>
      <c r="M69" s="8"/>
      <c r="N69" s="9"/>
    </row>
    <row r="70" spans="2:20" x14ac:dyDescent="0.25">
      <c r="D70" s="7"/>
      <c r="H70" s="8"/>
      <c r="I70" s="8"/>
      <c r="J70" s="8"/>
      <c r="K70" s="8"/>
      <c r="L70" s="8"/>
      <c r="M70" s="8"/>
      <c r="N70" s="8"/>
    </row>
    <row r="71" spans="2:20" x14ac:dyDescent="0.25">
      <c r="D71" s="7"/>
      <c r="H71" s="8"/>
      <c r="I71" s="8"/>
      <c r="J71" s="8"/>
      <c r="K71" s="8"/>
      <c r="L71" s="8"/>
      <c r="M71" s="8"/>
      <c r="N71" s="8"/>
    </row>
    <row r="72" spans="2:20" x14ac:dyDescent="0.25">
      <c r="D72" s="7"/>
      <c r="H72" s="9"/>
      <c r="I72" s="9"/>
      <c r="J72" s="9"/>
      <c r="K72" s="9"/>
      <c r="L72" s="9"/>
      <c r="M72" s="8"/>
      <c r="N72" s="9"/>
    </row>
    <row r="73" spans="2:20" x14ac:dyDescent="0.25">
      <c r="D73" s="7"/>
    </row>
    <row r="74" spans="2:20" x14ac:dyDescent="0.25">
      <c r="B74" s="3"/>
      <c r="C74" s="3"/>
      <c r="D74" s="7"/>
    </row>
    <row r="75" spans="2:20" x14ac:dyDescent="0.25">
      <c r="B75" s="3"/>
      <c r="C75" s="3"/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12"/>
      <c r="R77" s="3"/>
      <c r="S77" s="3"/>
      <c r="T77" s="12"/>
    </row>
    <row r="78" spans="2:20" x14ac:dyDescent="0.25">
      <c r="B78" s="3"/>
      <c r="C78" s="3"/>
      <c r="D78" s="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12"/>
      <c r="R78" s="3"/>
      <c r="S78" s="3"/>
      <c r="T78" s="12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D87" s="1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9"/>
  <sheetViews>
    <sheetView workbookViewId="0">
      <pane xSplit="3" ySplit="5" topLeftCell="D42" activePane="bottomRight" state="frozen"/>
      <selection pane="topRight" activeCell="D1" sqref="D1"/>
      <selection pane="bottomLeft" activeCell="A6" sqref="A6"/>
      <selection pane="bottomRight" activeCell="O60" sqref="O60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f>VLOOKUP($A6,[1]Sheet4!$A$2:$K$48,7,0)</f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SUM(D6:P6)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f>VLOOKUP($A7,[1]Sheet4!$A$2:$K$48,7,0)</f>
        <v>435</v>
      </c>
      <c r="E7" s="29">
        <f>VLOOKUP($A7,[1]Sheet5!$A$2:$K$19,7,0)</f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61" si="0">SUM(D7:P7)</f>
        <v>461</v>
      </c>
      <c r="R7" s="39">
        <v>-25</v>
      </c>
      <c r="S7" s="36"/>
      <c r="T7" s="42">
        <f t="shared" ref="T7:T61" si="1">SUM(Q7:S7)</f>
        <v>436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f>VLOOKUP($A8,[1]Sheet4!$A$2:$K$48,7,0)</f>
        <v>435</v>
      </c>
      <c r="E8" s="29">
        <f>VLOOKUP($A8,[1]Sheet5!$A$2:$K$19,7,0)</f>
        <v>75</v>
      </c>
      <c r="F8" s="29"/>
      <c r="G8" s="29"/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510</v>
      </c>
      <c r="R8" s="39"/>
      <c r="S8" s="36"/>
      <c r="T8" s="42">
        <f t="shared" si="1"/>
        <v>510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f>VLOOKUP($A9,[1]Sheet4!$A$2:$K$48,7,0)</f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f>VLOOKUP($A10,[1]Sheet4!$A$2:$K$48,7,0)</f>
        <v>435</v>
      </c>
      <c r="E10" s="29">
        <f>VLOOKUP($A10,[1]Sheet5!$A$2:$K$19,7,0)</f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865</v>
      </c>
      <c r="R10" s="39">
        <v>-25</v>
      </c>
      <c r="S10" s="36"/>
      <c r="T10" s="42">
        <f t="shared" si="1"/>
        <v>840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f>VLOOKUP($A12,[1]Sheet4!$A$2:$K$48,7,0)</f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f>VLOOKUP($A16,[1]Sheet4!$A$2:$K$48,7,0)</f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f>VLOOKUP($A17,[1]Sheet4!$A$2:$K$48,7,0)</f>
        <v>435</v>
      </c>
      <c r="E17" s="29"/>
      <c r="F17" s="29"/>
      <c r="G17" s="29"/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435</v>
      </c>
      <c r="R17" s="39"/>
      <c r="S17" s="36"/>
      <c r="T17" s="42">
        <f t="shared" si="1"/>
        <v>435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f>VLOOKUP($A18,[1]Sheet4!$A$2:$K$48,7,0)</f>
        <v>435</v>
      </c>
      <c r="E18" s="29">
        <f>VLOOKUP($A18,[1]Sheet5!$A$2:$K$19,7,0)</f>
        <v>645</v>
      </c>
      <c r="F18" s="29"/>
      <c r="G18" s="29"/>
      <c r="H18" s="21"/>
      <c r="I18" s="21"/>
      <c r="J18" s="21"/>
      <c r="K18" s="21"/>
      <c r="L18" s="21"/>
      <c r="M18" s="29"/>
      <c r="N18" s="21"/>
      <c r="O18" s="36"/>
      <c r="P18" s="81"/>
      <c r="Q18" s="42">
        <f t="shared" si="0"/>
        <v>1080</v>
      </c>
      <c r="R18" s="39"/>
      <c r="S18" s="36"/>
      <c r="T18" s="42">
        <f t="shared" si="1"/>
        <v>1080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f>VLOOKUP($A19,[1]Sheet4!$A$2:$K$48,7,0)</f>
        <v>435</v>
      </c>
      <c r="E19" s="29">
        <f>VLOOKUP($A19,[1]Sheet5!$A$2:$K$19,7,0)</f>
        <v>720</v>
      </c>
      <c r="F19" s="29"/>
      <c r="G19" s="29"/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1155</v>
      </c>
      <c r="R19" s="39"/>
      <c r="S19" s="36"/>
      <c r="T19" s="42">
        <f t="shared" si="1"/>
        <v>1155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f>VLOOKUP($A21,[1]Sheet4!$A$2:$K$48,7,0)</f>
        <v>435</v>
      </c>
      <c r="E21" s="29">
        <f>VLOOKUP($A21,[1]Sheet5!$A$2:$K$19,7,0)</f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f>VLOOKUP($A22,[1]Sheet4!$A$2:$K$48,7,0)</f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f>VLOOKUP($A23,[1]Sheet4!$A$2:$K$48,7,0)</f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f>VLOOKUP($A24,[1]Sheet4!$A$2:$K$48,7,0)</f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f>VLOOKUP($A25,[1]Sheet4!$A$2:$K$48,7,0)</f>
        <v>435</v>
      </c>
      <c r="E25" s="29"/>
      <c r="F25" s="29"/>
      <c r="G25" s="29">
        <v>608.85</v>
      </c>
      <c r="H25" s="18"/>
      <c r="I25" s="18">
        <v>28.1</v>
      </c>
      <c r="J25" s="18"/>
      <c r="K25" s="18"/>
      <c r="L25" s="18"/>
      <c r="M25" s="29"/>
      <c r="N25" s="18"/>
      <c r="O25" s="36"/>
      <c r="P25" s="81"/>
      <c r="Q25" s="42">
        <f t="shared" si="0"/>
        <v>1071.9499999999998</v>
      </c>
      <c r="R25" s="39"/>
      <c r="S25" s="36"/>
      <c r="T25" s="42">
        <f t="shared" si="1"/>
        <v>1071.9499999999998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f>VLOOKUP($A26,[1]Sheet4!$A$2:$K$48,7,0)</f>
        <v>435</v>
      </c>
      <c r="E26" s="29">
        <f>VLOOKUP($A26,[1]Sheet5!$A$2:$K$19,7,0)</f>
        <v>1383</v>
      </c>
      <c r="F26" s="29"/>
      <c r="G26" s="29"/>
      <c r="H26" s="18"/>
      <c r="I26" s="18"/>
      <c r="J26" s="18"/>
      <c r="K26" s="18"/>
      <c r="L26" s="18"/>
      <c r="M26" s="29"/>
      <c r="N26" s="18"/>
      <c r="O26" s="36"/>
      <c r="P26" s="81"/>
      <c r="Q26" s="42">
        <f t="shared" si="0"/>
        <v>1818</v>
      </c>
      <c r="R26" s="39"/>
      <c r="S26" s="36"/>
      <c r="T26" s="42">
        <f t="shared" si="1"/>
        <v>1818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f>VLOOKUP($A27,[1]Sheet4!$A$2:$K$48,7,0)</f>
        <v>435</v>
      </c>
      <c r="E27" s="29"/>
      <c r="F27" s="29"/>
      <c r="G27" s="29"/>
      <c r="H27" s="18"/>
      <c r="I27" s="18"/>
      <c r="J27" s="18"/>
      <c r="K27" s="18"/>
      <c r="L27" s="18"/>
      <c r="M27" s="29"/>
      <c r="N27" s="18"/>
      <c r="O27" s="36"/>
      <c r="P27" s="81"/>
      <c r="Q27" s="42">
        <f t="shared" si="0"/>
        <v>435</v>
      </c>
      <c r="R27" s="39"/>
      <c r="S27" s="36"/>
      <c r="T27" s="42">
        <f t="shared" si="1"/>
        <v>435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f>VLOOKUP($A28,[1]Sheet4!$A$2:$K$48,7,0)</f>
        <v>435</v>
      </c>
      <c r="E28" s="29">
        <f>VLOOKUP($A28,[1]Sheet5!$A$2:$K$19,7,0)</f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1095</v>
      </c>
      <c r="R28" s="39">
        <v>-25</v>
      </c>
      <c r="S28" s="36"/>
      <c r="T28" s="42">
        <f t="shared" si="1"/>
        <v>1070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f>VLOOKUP($A29,[1]Sheet4!$A$2:$K$48,7,0)</f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50"/>
      <c r="P29" s="82"/>
      <c r="Q29" s="42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f>VLOOKUP($A30,[1]Sheet4!$A$2:$K$48,7,0)</f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-25</v>
      </c>
      <c r="S30" s="36"/>
      <c r="T30" s="42">
        <f t="shared" si="1"/>
        <v>410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f>VLOOKUP($A31,[1]Sheet4!$A$2:$K$48,7,0)</f>
        <v>435</v>
      </c>
      <c r="E31" s="29">
        <f>VLOOKUP($A31,[1]Sheet5!$A$2:$K$19,7,0)</f>
        <v>645</v>
      </c>
      <c r="F31" s="29"/>
      <c r="G31" s="29"/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1080</v>
      </c>
      <c r="R31" s="39"/>
      <c r="S31" s="36"/>
      <c r="T31" s="42">
        <f t="shared" si="1"/>
        <v>1080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f>VLOOKUP($A32,[1]Sheet4!$A$2:$K$48,7,0)</f>
        <v>435</v>
      </c>
      <c r="E32" s="29">
        <f>VLOOKUP($A32,[1]Sheet5!$A$2:$K$19,7,0)</f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f>VLOOKUP($A33,[1]Sheet4!$A$2:$K$48,7,0)</f>
        <v>403</v>
      </c>
      <c r="E33" s="29">
        <f>VLOOKUP($A33,[1]Sheet5!$A$2:$K$19,7,0)</f>
        <v>396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799</v>
      </c>
      <c r="R33" s="39"/>
      <c r="S33" s="36"/>
      <c r="T33" s="42">
        <f t="shared" si="1"/>
        <v>799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 t="shared" si="0"/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f>VLOOKUP($A37,[1]Sheet4!$A$2:$K$48,7,0)</f>
        <v>435</v>
      </c>
      <c r="E37" s="29">
        <f>VLOOKUP($A37,[1]Sheet5!$A$2:$K$19,7,0)</f>
        <v>645</v>
      </c>
      <c r="F37" s="29"/>
      <c r="G37" s="29"/>
      <c r="H37" s="18"/>
      <c r="I37" s="18"/>
      <c r="J37" s="18"/>
      <c r="K37" s="18"/>
      <c r="L37" s="18"/>
      <c r="M37" s="19"/>
      <c r="N37" s="18"/>
      <c r="O37" s="36"/>
      <c r="P37" s="81">
        <v>22</v>
      </c>
      <c r="Q37" s="42">
        <f t="shared" si="0"/>
        <v>1102</v>
      </c>
      <c r="R37" s="39"/>
      <c r="S37" s="36"/>
      <c r="T37" s="42">
        <f t="shared" si="1"/>
        <v>1102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0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f>VLOOKUP($A39,[1]Sheet4!$A$2:$K$48,7,0)</f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0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f>VLOOKUP($A40,[1]Sheet4!$A$2:$K$48,7,0)</f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0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f>VLOOKUP($A41,[1]Sheet4!$A$2:$K$48,7,0)</f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0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f>VLOOKUP($A42,[1]Sheet4!$A$2:$K$48,7,0)</f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0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f>VLOOKUP($A43,[1]Sheet4!$A$2:$K$48,7,0)</f>
        <v>435</v>
      </c>
      <c r="E43" s="29">
        <f>VLOOKUP($A43,[1]Sheet5!$A$2:$K$19,7,0)</f>
        <v>893</v>
      </c>
      <c r="F43" s="29"/>
      <c r="G43" s="29">
        <v>133.65</v>
      </c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0"/>
        <v>1461.65</v>
      </c>
      <c r="R43" s="39"/>
      <c r="S43" s="36"/>
      <c r="T43" s="42">
        <f t="shared" si="1"/>
        <v>1461.65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>
        <f>VLOOKUP($A44,[1]Sheet4!$A$2:$K$48,7,0)</f>
        <v>420</v>
      </c>
      <c r="E44" s="29">
        <f>VLOOKUP($A44,[1]Sheet5!$A$2:$K$19,7,0)</f>
        <v>360</v>
      </c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0"/>
        <v>780</v>
      </c>
      <c r="R44" s="39"/>
      <c r="S44" s="36"/>
      <c r="T44" s="42">
        <f t="shared" si="1"/>
        <v>780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f>VLOOKUP($A45,[1]Sheet4!$A$2:$K$48,7,0)</f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0"/>
        <v>435</v>
      </c>
      <c r="R45" s="39">
        <v>-25</v>
      </c>
      <c r="S45" s="36"/>
      <c r="T45" s="42">
        <f t="shared" si="1"/>
        <v>410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f>VLOOKUP($A46,[1]Sheet4!$A$2:$K$48,7,0)</f>
        <v>435</v>
      </c>
      <c r="E46" s="29">
        <f>VLOOKUP($A46,[1]Sheet5!$A$2:$K$19,7,0)</f>
        <v>360</v>
      </c>
      <c r="F46" s="29"/>
      <c r="G46" s="29"/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0"/>
        <v>795</v>
      </c>
      <c r="R46" s="39"/>
      <c r="S46" s="36"/>
      <c r="T46" s="42">
        <f t="shared" si="1"/>
        <v>795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f>VLOOKUP($A47,[1]Sheet4!$A$2:$K$48,7,0)</f>
        <v>435</v>
      </c>
      <c r="E47" s="29">
        <f>VLOOKUP($A47,[1]Sheet5!$A$2:$K$19,7,0)</f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0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f>VLOOKUP($A48,[1]Sheet4!$A$2:$K$48,7,0)</f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0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f>VLOOKUP($A49,[1]Sheet4!$A$2:$K$48,7,0)</f>
        <v>435</v>
      </c>
      <c r="E49" s="29"/>
      <c r="F49" s="29"/>
      <c r="G49" s="29">
        <v>40.049999999999997</v>
      </c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0"/>
        <v>475.05</v>
      </c>
      <c r="R49" s="39"/>
      <c r="S49" s="36"/>
      <c r="T49" s="42">
        <f t="shared" si="1"/>
        <v>475.05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f>VLOOKUP($A50,[1]Sheet4!$A$2:$K$48,7,0)</f>
        <v>435</v>
      </c>
      <c r="E50" s="29">
        <f>VLOOKUP($A50,[1]Sheet5!$A$2:$K$19,7,0)</f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0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f>VLOOKUP($A51,[1]Sheet4!$A$2:$K$48,7,0)</f>
        <v>435</v>
      </c>
      <c r="E51" s="29"/>
      <c r="F51" s="29"/>
      <c r="G51" s="29"/>
      <c r="H51" s="18"/>
      <c r="I51" s="18"/>
      <c r="J51" s="18"/>
      <c r="K51" s="18"/>
      <c r="L51" s="18"/>
      <c r="M51" s="19"/>
      <c r="N51" s="18"/>
      <c r="O51" s="36"/>
      <c r="P51" s="81"/>
      <c r="Q51" s="42">
        <f t="shared" si="0"/>
        <v>435</v>
      </c>
      <c r="R51" s="39"/>
      <c r="S51" s="36"/>
      <c r="T51" s="42">
        <f t="shared" si="1"/>
        <v>435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f>VLOOKUP($A52,[1]Sheet4!$A$2:$K$48,7,0)</f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0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f>VLOOKUP($A53,[1]Sheet4!$A$2:$K$48,7,0)</f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0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f>VLOOKUP($A54,[1]Sheet4!$A$2:$K$48,7,0)</f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0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f>VLOOKUP($A55,[1]Sheet4!$A$2:$K$48,7,0)</f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0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f>VLOOKUP($A56,[1]Sheet4!$A$2:$K$48,7,0)</f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0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f>VLOOKUP($A57,[1]Sheet4!$A$2:$K$48,7,0)</f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0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f>VLOOKUP($A58,[1]Sheet4!$A$2:$K$48,7,0)</f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0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f>VLOOKUP($A59,[1]Sheet4!$A$2:$K$48,7,0)</f>
        <v>435</v>
      </c>
      <c r="E59" s="29">
        <f>VLOOKUP($A59,[1]Sheet5!$A$2:$K$19,7,0)</f>
        <v>645</v>
      </c>
      <c r="F59" s="32"/>
      <c r="G59" s="32"/>
      <c r="H59" s="58"/>
      <c r="I59" s="58"/>
      <c r="J59" s="58"/>
      <c r="K59" s="58"/>
      <c r="L59" s="58"/>
      <c r="M59" s="67"/>
      <c r="N59" s="68"/>
      <c r="O59" s="69"/>
      <c r="P59" s="69"/>
      <c r="Q59" s="42">
        <f t="shared" si="0"/>
        <v>1080</v>
      </c>
      <c r="R59" s="39"/>
      <c r="S59" s="70"/>
      <c r="T59" s="43">
        <f t="shared" si="1"/>
        <v>1080</v>
      </c>
    </row>
    <row r="60" spans="1:20" ht="15" thickBot="1" x14ac:dyDescent="0.35">
      <c r="A60" s="71">
        <v>101556</v>
      </c>
      <c r="B60" s="71" t="s">
        <v>128</v>
      </c>
      <c r="C60" s="72" t="s">
        <v>129</v>
      </c>
      <c r="D60" s="73">
        <v>435</v>
      </c>
      <c r="E60" s="29"/>
      <c r="F60" s="74"/>
      <c r="G60" s="74"/>
      <c r="H60" s="58"/>
      <c r="I60" s="58"/>
      <c r="J60" s="58"/>
      <c r="K60" s="58"/>
      <c r="L60" s="58"/>
      <c r="M60" s="74"/>
      <c r="N60" s="58"/>
      <c r="O60" s="75"/>
      <c r="P60" s="75"/>
      <c r="Q60" s="42">
        <f t="shared" si="0"/>
        <v>435</v>
      </c>
      <c r="R60" s="73"/>
      <c r="S60" s="75"/>
      <c r="T60" s="43">
        <f t="shared" si="1"/>
        <v>435</v>
      </c>
    </row>
    <row r="61" spans="1:20" ht="15" thickBot="1" x14ac:dyDescent="0.35">
      <c r="A61" s="71">
        <v>101557</v>
      </c>
      <c r="B61" s="71" t="s">
        <v>130</v>
      </c>
      <c r="C61" s="72" t="s">
        <v>131</v>
      </c>
      <c r="D61" s="73">
        <v>435</v>
      </c>
      <c r="E61" s="29"/>
      <c r="F61" s="74"/>
      <c r="G61" s="74"/>
      <c r="H61" s="58"/>
      <c r="I61" s="58"/>
      <c r="J61" s="58"/>
      <c r="K61" s="58"/>
      <c r="L61" s="58"/>
      <c r="M61" s="74"/>
      <c r="N61" s="58"/>
      <c r="O61" s="75"/>
      <c r="P61" s="75"/>
      <c r="Q61" s="42">
        <f t="shared" si="0"/>
        <v>435</v>
      </c>
      <c r="R61" s="73"/>
      <c r="S61" s="75"/>
      <c r="T61" s="43">
        <f t="shared" si="1"/>
        <v>435</v>
      </c>
    </row>
    <row r="62" spans="1:20" s="113" customFormat="1" ht="15" thickBot="1" x14ac:dyDescent="0.35">
      <c r="A62" s="104"/>
      <c r="B62" s="105"/>
      <c r="C62" s="106"/>
      <c r="D62" s="107"/>
      <c r="E62" s="107"/>
      <c r="F62" s="108"/>
      <c r="G62" s="108"/>
      <c r="H62" s="109"/>
      <c r="I62" s="109"/>
      <c r="J62" s="109"/>
      <c r="K62" s="109"/>
      <c r="L62" s="109"/>
      <c r="M62" s="108"/>
      <c r="N62" s="109"/>
      <c r="O62" s="110"/>
      <c r="P62" s="110"/>
      <c r="Q62" s="111"/>
      <c r="R62" s="107"/>
      <c r="S62" s="110"/>
      <c r="T62" s="112"/>
    </row>
    <row r="63" spans="1:20" ht="13.8" thickBot="1" x14ac:dyDescent="0.3">
      <c r="A63" s="61"/>
      <c r="B63" s="62"/>
      <c r="C63" s="63"/>
      <c r="D63" s="53">
        <f>SUM(D6:D61)</f>
        <v>20398</v>
      </c>
      <c r="E63" s="53">
        <f t="shared" ref="E63:S63" si="2">SUM(E6:E61)</f>
        <v>9762</v>
      </c>
      <c r="F63" s="53">
        <f t="shared" si="2"/>
        <v>0</v>
      </c>
      <c r="G63" s="53">
        <f t="shared" si="2"/>
        <v>782.55</v>
      </c>
      <c r="H63" s="53">
        <f t="shared" si="2"/>
        <v>0</v>
      </c>
      <c r="I63" s="53">
        <f t="shared" si="2"/>
        <v>28.1</v>
      </c>
      <c r="J63" s="53">
        <f t="shared" si="2"/>
        <v>0</v>
      </c>
      <c r="K63" s="53">
        <f>SUM(K6:K62)</f>
        <v>0</v>
      </c>
      <c r="L63" s="53">
        <f t="shared" si="2"/>
        <v>0</v>
      </c>
      <c r="M63" s="53">
        <f t="shared" si="2"/>
        <v>225</v>
      </c>
      <c r="N63" s="53">
        <f t="shared" si="2"/>
        <v>0</v>
      </c>
      <c r="O63" s="53">
        <f t="shared" si="2"/>
        <v>0</v>
      </c>
      <c r="P63" s="53">
        <f t="shared" si="2"/>
        <v>22</v>
      </c>
      <c r="Q63" s="53">
        <f>SUM(Q6:Q62)</f>
        <v>31217.65</v>
      </c>
      <c r="R63" s="53">
        <f t="shared" si="2"/>
        <v>-200</v>
      </c>
      <c r="S63" s="53">
        <f t="shared" si="2"/>
        <v>-25</v>
      </c>
      <c r="T63" s="53">
        <f>SUM(T6:T62)</f>
        <v>30992.65</v>
      </c>
    </row>
    <row r="64" spans="1:20" x14ac:dyDescent="0.25">
      <c r="Q64" s="11">
        <f>SUM(D63:P63)</f>
        <v>31217.649999999998</v>
      </c>
      <c r="T64" s="11">
        <f>Q63+R63+S63</f>
        <v>30992.65</v>
      </c>
    </row>
    <row r="67" spans="2:20" x14ac:dyDescent="0.25">
      <c r="D67" s="6"/>
      <c r="H67" s="5"/>
      <c r="I67" s="5"/>
      <c r="J67" s="5"/>
      <c r="K67" s="5"/>
      <c r="L67" s="5"/>
      <c r="M67" s="5"/>
      <c r="N67" s="5"/>
    </row>
    <row r="68" spans="2:20" x14ac:dyDescent="0.25">
      <c r="D68" s="7"/>
      <c r="H68" s="8"/>
      <c r="I68" s="8"/>
      <c r="J68" s="8"/>
      <c r="K68" s="8"/>
      <c r="L68" s="8"/>
      <c r="M68" s="8"/>
      <c r="N68" s="8"/>
    </row>
    <row r="69" spans="2:20" x14ac:dyDescent="0.25">
      <c r="D69" s="7"/>
      <c r="H69" s="8"/>
      <c r="I69" s="8"/>
      <c r="J69" s="8"/>
      <c r="K69" s="8"/>
      <c r="L69" s="8"/>
      <c r="M69" s="8"/>
      <c r="N69" s="8"/>
    </row>
    <row r="70" spans="2:20" x14ac:dyDescent="0.25">
      <c r="D70" s="7"/>
      <c r="H70" s="9"/>
      <c r="I70" s="9"/>
      <c r="J70" s="9"/>
      <c r="K70" s="9"/>
      <c r="L70" s="9"/>
      <c r="M70" s="8"/>
      <c r="N70" s="9"/>
    </row>
    <row r="71" spans="2:20" x14ac:dyDescent="0.25">
      <c r="D71" s="7"/>
      <c r="H71" s="8"/>
      <c r="I71" s="8"/>
      <c r="J71" s="8"/>
      <c r="K71" s="8"/>
      <c r="L71" s="8"/>
      <c r="M71" s="8"/>
      <c r="N71" s="8"/>
    </row>
    <row r="72" spans="2:20" x14ac:dyDescent="0.25">
      <c r="D72" s="7"/>
      <c r="H72" s="8"/>
      <c r="I72" s="8"/>
      <c r="J72" s="8"/>
      <c r="K72" s="8"/>
      <c r="L72" s="8"/>
      <c r="M72" s="8"/>
      <c r="N72" s="8"/>
    </row>
    <row r="73" spans="2:20" x14ac:dyDescent="0.25">
      <c r="D73" s="7"/>
      <c r="H73" s="9"/>
      <c r="I73" s="9"/>
      <c r="J73" s="9"/>
      <c r="K73" s="9"/>
      <c r="L73" s="9"/>
      <c r="M73" s="8"/>
      <c r="N73" s="9"/>
    </row>
    <row r="74" spans="2:20" x14ac:dyDescent="0.25">
      <c r="D74" s="7"/>
    </row>
    <row r="75" spans="2:20" x14ac:dyDescent="0.25">
      <c r="B75" s="3"/>
      <c r="C75" s="3"/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</row>
    <row r="78" spans="2:20" x14ac:dyDescent="0.25">
      <c r="B78" s="3"/>
      <c r="C78" s="3"/>
      <c r="D78" s="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12"/>
      <c r="R78" s="3"/>
      <c r="S78" s="3"/>
      <c r="T78" s="12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89"/>
  <sheetViews>
    <sheetView workbookViewId="0">
      <pane xSplit="3" ySplit="5" topLeftCell="D41" activePane="bottomRight" state="frozen"/>
      <selection activeCell="I66" sqref="I66"/>
      <selection pane="topRight" activeCell="I66" sqref="I66"/>
      <selection pane="bottomLeft" activeCell="I66" sqref="I66"/>
      <selection pane="bottomRight" activeCell="B62" sqref="B62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f>VLOOKUP($A6,[2]Sheet4!$A$2:$K$48,7,0)</f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SUM(D6:O6)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f>VLOOKUP($A7,[2]Sheet4!$A$2:$K$48,7,0)</f>
        <v>435</v>
      </c>
      <c r="E7" s="29">
        <f>VLOOKUP($A7,[2]Sheet5!$A$2:$L$22,7,0)</f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35" si="0">SUM(D7:O7)</f>
        <v>461</v>
      </c>
      <c r="R7" s="39"/>
      <c r="S7" s="36"/>
      <c r="T7" s="42">
        <f t="shared" ref="T7:T59" si="1">SUM(Q7:S7)</f>
        <v>461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f>VLOOKUP($A8,[2]Sheet4!$A$2:$K$48,7,0)</f>
        <v>435</v>
      </c>
      <c r="E8" s="29">
        <f>VLOOKUP($A8,[2]Sheet5!$A$2:$L$22,7,0)</f>
        <v>75</v>
      </c>
      <c r="F8" s="29"/>
      <c r="G8" s="29">
        <f>VLOOKUP($A8,[2]Sheet6!$A$2:$K$10,7,0)</f>
        <v>86.4</v>
      </c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596.4</v>
      </c>
      <c r="R8" s="39"/>
      <c r="S8" s="36"/>
      <c r="T8" s="42">
        <f t="shared" si="1"/>
        <v>596.4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f>VLOOKUP($A9,[2]Sheet4!$A$2:$K$48,7,0)</f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f>VLOOKUP($A10,[2]Sheet4!$A$2:$K$48,7,0)</f>
        <v>435</v>
      </c>
      <c r="E10" s="29">
        <f>VLOOKUP($A10,[2]Sheet5!$A$2:$L$22,7,0)</f>
        <v>430</v>
      </c>
      <c r="F10" s="29"/>
      <c r="G10" s="29">
        <f>VLOOKUP($A10,[2]Sheet6!$A$2:$K$10,7,0)</f>
        <v>109.35</v>
      </c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974.35</v>
      </c>
      <c r="R10" s="39">
        <v>-25</v>
      </c>
      <c r="S10" s="36"/>
      <c r="T10" s="42">
        <f t="shared" si="1"/>
        <v>949.35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f>VLOOKUP($A12,[2]Sheet4!$A$2:$K$48,7,0)</f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f>VLOOKUP($A16,[2]Sheet4!$A$2:$K$48,7,0)</f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f>VLOOKUP($A17,[2]Sheet4!$A$2:$K$48,7,0)</f>
        <v>435</v>
      </c>
      <c r="E17" s="29"/>
      <c r="F17" s="29"/>
      <c r="G17" s="29">
        <f>VLOOKUP($A17,[2]Sheet6!$A$2:$K$10,7,0)</f>
        <v>18</v>
      </c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453</v>
      </c>
      <c r="R17" s="39"/>
      <c r="S17" s="36"/>
      <c r="T17" s="42">
        <f t="shared" si="1"/>
        <v>453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f>VLOOKUP($A18,[2]Sheet4!$A$2:$K$48,7,0)</f>
        <v>435</v>
      </c>
      <c r="E18" s="29">
        <f>VLOOKUP($A18,[2]Sheet5!$A$2:$L$22,7,0)</f>
        <v>645</v>
      </c>
      <c r="F18" s="29"/>
      <c r="G18" s="29"/>
      <c r="H18" s="21"/>
      <c r="I18" s="21"/>
      <c r="J18" s="21"/>
      <c r="K18" s="21"/>
      <c r="L18" s="21"/>
      <c r="M18" s="29"/>
      <c r="N18" s="21"/>
      <c r="O18" s="36"/>
      <c r="P18" s="81"/>
      <c r="Q18" s="42">
        <f t="shared" si="0"/>
        <v>1080</v>
      </c>
      <c r="R18" s="39"/>
      <c r="S18" s="36"/>
      <c r="T18" s="42">
        <f t="shared" si="1"/>
        <v>1080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f>VLOOKUP($A19,[2]Sheet4!$A$2:$K$48,7,0)</f>
        <v>435</v>
      </c>
      <c r="E19" s="29">
        <f>VLOOKUP($A19,[2]Sheet5!$A$2:$L$22,7,0)</f>
        <v>720</v>
      </c>
      <c r="F19" s="29"/>
      <c r="G19" s="29">
        <f>VLOOKUP($A19,[2]Sheet6!$A$2:$K$10,7,0)</f>
        <v>140.85</v>
      </c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1295.8499999999999</v>
      </c>
      <c r="R19" s="39"/>
      <c r="S19" s="36"/>
      <c r="T19" s="42">
        <f t="shared" si="1"/>
        <v>1295.8499999999999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f>VLOOKUP($A21,[2]Sheet4!$A$2:$K$48,7,0)</f>
        <v>435</v>
      </c>
      <c r="E21" s="29">
        <f>VLOOKUP($A21,[2]Sheet5!$A$2:$L$22,7,0)</f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f>VLOOKUP($A22,[2]Sheet4!$A$2:$K$48,7,0)</f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f>VLOOKUP($A23,[2]Sheet4!$A$2:$K$48,7,0)</f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f>VLOOKUP($A24,[2]Sheet4!$A$2:$K$48,7,0)</f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f>VLOOKUP($A25,[2]Sheet4!$A$2:$K$48,7,0)</f>
        <v>435</v>
      </c>
      <c r="E25" s="29"/>
      <c r="F25" s="29"/>
      <c r="G25" s="29"/>
      <c r="H25" s="18"/>
      <c r="I25" s="18"/>
      <c r="J25" s="18"/>
      <c r="K25" s="18"/>
      <c r="L25" s="18"/>
      <c r="M25" s="29"/>
      <c r="N25" s="18"/>
      <c r="O25" s="36"/>
      <c r="P25" s="81"/>
      <c r="Q25" s="42">
        <f t="shared" si="0"/>
        <v>435</v>
      </c>
      <c r="R25" s="39"/>
      <c r="S25" s="36"/>
      <c r="T25" s="42">
        <f t="shared" si="1"/>
        <v>435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f>VLOOKUP($A26,[2]Sheet4!$A$2:$K$48,7,0)</f>
        <v>435</v>
      </c>
      <c r="E26" s="29">
        <f>VLOOKUP($A26,[2]Sheet5!$A$2:$L$22,7,0)</f>
        <v>1383</v>
      </c>
      <c r="F26" s="29"/>
      <c r="G26" s="29"/>
      <c r="H26" s="18"/>
      <c r="I26" s="18"/>
      <c r="J26" s="101">
        <v>78.3</v>
      </c>
      <c r="K26" s="18"/>
      <c r="L26" s="18"/>
      <c r="M26" s="29"/>
      <c r="N26" s="18"/>
      <c r="O26" s="36"/>
      <c r="P26" s="81"/>
      <c r="Q26" s="42">
        <f t="shared" si="0"/>
        <v>1896.3</v>
      </c>
      <c r="R26" s="39"/>
      <c r="S26" s="36"/>
      <c r="T26" s="42">
        <f t="shared" si="1"/>
        <v>1896.3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f>VLOOKUP($A27,[2]Sheet4!$A$2:$K$48,7,0)</f>
        <v>435</v>
      </c>
      <c r="E27" s="29"/>
      <c r="F27" s="29"/>
      <c r="G27" s="29"/>
      <c r="H27" s="18"/>
      <c r="I27" s="18"/>
      <c r="J27" s="18">
        <v>8.6</v>
      </c>
      <c r="K27" s="18"/>
      <c r="L27" s="18"/>
      <c r="M27" s="29"/>
      <c r="N27" s="18"/>
      <c r="O27" s="36"/>
      <c r="P27" s="81"/>
      <c r="Q27" s="42">
        <f t="shared" si="0"/>
        <v>443.6</v>
      </c>
      <c r="R27" s="39"/>
      <c r="S27" s="36"/>
      <c r="T27" s="42">
        <f t="shared" si="1"/>
        <v>443.6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f>VLOOKUP($A28,[2]Sheet4!$A$2:$K$48,7,0)</f>
        <v>435</v>
      </c>
      <c r="E28" s="29">
        <f>VLOOKUP($A28,[2]Sheet5!$A$2:$L$22,7,0)</f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1095</v>
      </c>
      <c r="R28" s="39">
        <v>-25</v>
      </c>
      <c r="S28" s="36"/>
      <c r="T28" s="42">
        <f t="shared" si="1"/>
        <v>1070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f>VLOOKUP($A29,[2]Sheet4!$A$2:$K$48,7,0)</f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50"/>
      <c r="P29" s="82"/>
      <c r="Q29" s="51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f>VLOOKUP($A30,[2]Sheet4!$A$2:$K$48,7,0)</f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-25</v>
      </c>
      <c r="S30" s="36"/>
      <c r="T30" s="42">
        <f t="shared" si="1"/>
        <v>410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f>VLOOKUP($A31,[2]Sheet4!$A$2:$K$48,7,0)</f>
        <v>435</v>
      </c>
      <c r="E31" s="29">
        <f>VLOOKUP($A31,[2]Sheet5!$A$2:$L$22,7,0)</f>
        <v>645</v>
      </c>
      <c r="F31" s="29"/>
      <c r="G31" s="29">
        <f>VLOOKUP($A31,[2]Sheet6!$A$2:$K$10,7,0)</f>
        <v>153.9</v>
      </c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1233.9000000000001</v>
      </c>
      <c r="R31" s="39"/>
      <c r="S31" s="36"/>
      <c r="T31" s="42">
        <f t="shared" si="1"/>
        <v>1233.9000000000001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f>VLOOKUP($A32,[2]Sheet4!$A$2:$K$48,7,0)</f>
        <v>435</v>
      </c>
      <c r="E32" s="29">
        <f>VLOOKUP($A32,[2]Sheet5!$A$2:$L$22,7,0)</f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f>VLOOKUP($A33,[2]Sheet4!$A$2:$K$48,7,0)</f>
        <v>403</v>
      </c>
      <c r="E33" s="29">
        <f>VLOOKUP($A33,[2]Sheet5!$A$2:$L$22,7,0)</f>
        <v>396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799</v>
      </c>
      <c r="R33" s="39"/>
      <c r="S33" s="36"/>
      <c r="T33" s="42">
        <f t="shared" si="1"/>
        <v>799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>SUM(D36:O36)</f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f>VLOOKUP($A37,[2]Sheet4!$A$2:$K$48,7,0)</f>
        <v>435</v>
      </c>
      <c r="E37" s="29">
        <f>VLOOKUP($A37,[2]Sheet5!$A$2:$L$22,7,0)</f>
        <v>645</v>
      </c>
      <c r="F37" s="29"/>
      <c r="G37" s="29"/>
      <c r="H37" s="18"/>
      <c r="I37" s="18"/>
      <c r="J37" s="18"/>
      <c r="K37" s="18"/>
      <c r="L37" s="18"/>
      <c r="M37" s="19"/>
      <c r="N37" s="18"/>
      <c r="O37" s="36"/>
      <c r="P37" s="81"/>
      <c r="Q37" s="42">
        <f t="shared" ref="Q37:Q59" si="2">SUM(D37:O37)</f>
        <v>1080</v>
      </c>
      <c r="R37" s="39"/>
      <c r="S37" s="36"/>
      <c r="T37" s="42">
        <f t="shared" si="1"/>
        <v>1080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2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f>VLOOKUP($A39,[2]Sheet4!$A$2:$K$48,7,0)</f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2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f>VLOOKUP($A40,[2]Sheet4!$A$2:$K$48,7,0)</f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2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f>VLOOKUP($A41,[2]Sheet4!$A$2:$K$48,7,0)</f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2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f>VLOOKUP($A42,[2]Sheet4!$A$2:$K$48,7,0)</f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2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f>VLOOKUP($A43,[2]Sheet4!$A$2:$K$48,7,0)</f>
        <v>435</v>
      </c>
      <c r="E43" s="29">
        <f>VLOOKUP($A43,[2]Sheet5!$A$2:$L$22,7,0)</f>
        <v>893</v>
      </c>
      <c r="F43" s="29"/>
      <c r="G43" s="29">
        <f>VLOOKUP($A43,[2]Sheet6!$A$2:$K$10,7,0)</f>
        <v>131.4</v>
      </c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2"/>
        <v>1459.4</v>
      </c>
      <c r="R43" s="39"/>
      <c r="S43" s="36"/>
      <c r="T43" s="42">
        <f t="shared" si="1"/>
        <v>1459.4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>
        <f>VLOOKUP($A44,[2]Sheet4!$A$2:$K$48,7,0)</f>
        <v>420</v>
      </c>
      <c r="E44" s="29">
        <f>VLOOKUP($A44,[2]Sheet5!$A$2:$L$22,7,0)</f>
        <v>360</v>
      </c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2"/>
        <v>780</v>
      </c>
      <c r="R44" s="39"/>
      <c r="S44" s="36"/>
      <c r="T44" s="42">
        <f t="shared" si="1"/>
        <v>780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f>VLOOKUP($A45,[2]Sheet4!$A$2:$K$48,7,0)</f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2"/>
        <v>435</v>
      </c>
      <c r="R45" s="39">
        <v>-25</v>
      </c>
      <c r="S45" s="36"/>
      <c r="T45" s="42">
        <f t="shared" si="1"/>
        <v>410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f>VLOOKUP($A46,[2]Sheet4!$A$2:$K$48,7,0)</f>
        <v>435</v>
      </c>
      <c r="E46" s="29">
        <f>VLOOKUP($A46,[2]Sheet5!$A$2:$L$22,7,0)</f>
        <v>360</v>
      </c>
      <c r="F46" s="29"/>
      <c r="G46" s="29">
        <f>VLOOKUP($A46,[2]Sheet6!$A$2:$K$10,7,0)</f>
        <v>107.1</v>
      </c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2"/>
        <v>902.1</v>
      </c>
      <c r="R46" s="39"/>
      <c r="S46" s="36"/>
      <c r="T46" s="42">
        <f t="shared" si="1"/>
        <v>902.1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f>VLOOKUP($A47,[2]Sheet4!$A$2:$K$48,7,0)</f>
        <v>435</v>
      </c>
      <c r="E47" s="29">
        <f>VLOOKUP($A47,[2]Sheet5!$A$2:$L$22,7,0)</f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2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f>VLOOKUP($A48,[2]Sheet4!$A$2:$K$48,7,0)</f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2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f>VLOOKUP($A49,[2]Sheet4!$A$2:$K$48,7,0)</f>
        <v>435</v>
      </c>
      <c r="E49" s="29"/>
      <c r="F49" s="29"/>
      <c r="G49" s="29"/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2"/>
        <v>435</v>
      </c>
      <c r="R49" s="39"/>
      <c r="S49" s="36"/>
      <c r="T49" s="42">
        <f t="shared" si="1"/>
        <v>435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f>VLOOKUP($A50,[2]Sheet4!$A$2:$K$48,7,0)</f>
        <v>435</v>
      </c>
      <c r="E50" s="29">
        <f>VLOOKUP($A50,[2]Sheet5!$A$2:$L$22,7,0)</f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2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f>VLOOKUP($A51,[2]Sheet4!$A$2:$K$48,7,0)</f>
        <v>435</v>
      </c>
      <c r="E51" s="29"/>
      <c r="F51" s="29"/>
      <c r="G51" s="29">
        <f>VLOOKUP($A51,[2]Sheet6!$A$2:$K$10,7,0)</f>
        <v>138.6</v>
      </c>
      <c r="H51" s="18">
        <v>4</v>
      </c>
      <c r="I51" s="18">
        <v>67</v>
      </c>
      <c r="J51" s="18"/>
      <c r="K51" s="18"/>
      <c r="L51" s="18"/>
      <c r="M51" s="19"/>
      <c r="N51" s="18"/>
      <c r="O51" s="36"/>
      <c r="P51" s="81"/>
      <c r="Q51" s="42">
        <f t="shared" si="2"/>
        <v>644.6</v>
      </c>
      <c r="R51" s="39"/>
      <c r="S51" s="36"/>
      <c r="T51" s="42">
        <f t="shared" si="1"/>
        <v>644.6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f>VLOOKUP($A52,[2]Sheet4!$A$2:$K$48,7,0)</f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2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f>VLOOKUP($A53,[2]Sheet4!$A$2:$K$48,7,0)</f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2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f>VLOOKUP($A54,[2]Sheet4!$A$2:$K$48,7,0)</f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2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f>VLOOKUP($A55,[2]Sheet4!$A$2:$K$48,7,0)</f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2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f>VLOOKUP($A56,[2]Sheet4!$A$2:$K$48,7,0)</f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2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f>VLOOKUP($A57,[2]Sheet4!$A$2:$K$48,7,0)</f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2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f>VLOOKUP($A58,[2]Sheet4!$A$2:$K$48,7,0)</f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2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f>VLOOKUP($A59,[2]Sheet4!$A$2:$K$48,7,0)</f>
        <v>435</v>
      </c>
      <c r="E59" s="29">
        <f>VLOOKUP($A59,[2]Sheet5!$A$2:$L$22,7,0)</f>
        <v>645</v>
      </c>
      <c r="F59" s="32"/>
      <c r="G59" s="29">
        <f>VLOOKUP($A59,[2]Sheet6!$A$2:$K$10,7,0)</f>
        <v>151.19999999999999</v>
      </c>
      <c r="H59" s="58"/>
      <c r="I59" s="58"/>
      <c r="J59" s="58"/>
      <c r="K59" s="58"/>
      <c r="L59" s="58"/>
      <c r="M59" s="67"/>
      <c r="N59" s="68"/>
      <c r="O59" s="69"/>
      <c r="P59" s="69"/>
      <c r="Q59" s="43">
        <f t="shared" si="2"/>
        <v>1231.2</v>
      </c>
      <c r="R59" s="39"/>
      <c r="S59" s="70"/>
      <c r="T59" s="43">
        <f t="shared" si="1"/>
        <v>1231.2</v>
      </c>
    </row>
    <row r="60" spans="1:20" ht="15" thickBot="1" x14ac:dyDescent="0.35">
      <c r="A60" s="71">
        <v>101556</v>
      </c>
      <c r="B60" s="71" t="s">
        <v>128</v>
      </c>
      <c r="C60" s="72" t="s">
        <v>129</v>
      </c>
      <c r="D60" s="39">
        <f>VLOOKUP($A60,[2]Sheet4!$A$2:$K$48,7,0)</f>
        <v>435</v>
      </c>
      <c r="E60" s="29"/>
      <c r="F60" s="74"/>
      <c r="G60" s="29"/>
      <c r="H60" s="58"/>
      <c r="I60" s="58"/>
      <c r="J60" s="58"/>
      <c r="K60" s="58"/>
      <c r="L60" s="58"/>
      <c r="M60" s="74"/>
      <c r="N60" s="58"/>
      <c r="O60" s="75"/>
      <c r="P60" s="75"/>
      <c r="Q60" s="43">
        <f t="shared" ref="Q60:Q61" si="3">SUM(D60:O60)</f>
        <v>435</v>
      </c>
      <c r="R60" s="39"/>
      <c r="S60" s="70"/>
      <c r="T60" s="43">
        <f t="shared" ref="T60:T61" si="4">SUM(Q60:S60)</f>
        <v>435</v>
      </c>
    </row>
    <row r="61" spans="1:20" ht="15" thickBot="1" x14ac:dyDescent="0.35">
      <c r="A61" s="71">
        <v>101557</v>
      </c>
      <c r="B61" s="71" t="s">
        <v>130</v>
      </c>
      <c r="C61" s="72" t="s">
        <v>131</v>
      </c>
      <c r="D61" s="39">
        <f>VLOOKUP($A61,[2]Sheet4!$A$2:$K$48,7,0)</f>
        <v>435</v>
      </c>
      <c r="E61" s="29"/>
      <c r="F61" s="74"/>
      <c r="G61" s="29"/>
      <c r="H61" s="58"/>
      <c r="I61" s="58"/>
      <c r="J61" s="58"/>
      <c r="K61" s="58"/>
      <c r="L61" s="58"/>
      <c r="M61" s="74"/>
      <c r="N61" s="58"/>
      <c r="O61" s="75"/>
      <c r="P61" s="75"/>
      <c r="Q61" s="43">
        <f t="shared" si="3"/>
        <v>435</v>
      </c>
      <c r="R61" s="39"/>
      <c r="S61" s="70"/>
      <c r="T61" s="43">
        <f t="shared" si="4"/>
        <v>435</v>
      </c>
    </row>
    <row r="62" spans="1:20" ht="15" thickBot="1" x14ac:dyDescent="0.35">
      <c r="A62" s="71"/>
      <c r="B62" s="102"/>
      <c r="C62" s="72"/>
      <c r="D62" s="73"/>
      <c r="E62" s="73"/>
      <c r="F62" s="74"/>
      <c r="G62" s="73"/>
      <c r="H62" s="58"/>
      <c r="I62" s="58"/>
      <c r="J62" s="58"/>
      <c r="K62" s="58"/>
      <c r="L62" s="58"/>
      <c r="M62" s="74"/>
      <c r="N62" s="58"/>
      <c r="O62" s="75"/>
      <c r="P62" s="75"/>
      <c r="Q62" s="43">
        <f t="shared" ref="Q62" si="5">SUM(D62:O62)</f>
        <v>0</v>
      </c>
      <c r="R62" s="39"/>
      <c r="S62" s="70"/>
      <c r="T62" s="43">
        <f t="shared" ref="T62" si="6">SUM(Q62:S62)</f>
        <v>0</v>
      </c>
    </row>
    <row r="63" spans="1:20" ht="13.8" thickBot="1" x14ac:dyDescent="0.3">
      <c r="A63" s="61"/>
      <c r="B63" s="62"/>
      <c r="C63" s="63"/>
      <c r="D63" s="53">
        <f>SUM(D6:D61)</f>
        <v>20398</v>
      </c>
      <c r="E63" s="53">
        <f>SUM(E6:E61)</f>
        <v>9762</v>
      </c>
      <c r="F63" s="53">
        <f t="shared" ref="F63:T63" si="7">SUM(F6:F61)</f>
        <v>0</v>
      </c>
      <c r="G63" s="53">
        <f t="shared" si="7"/>
        <v>1036.8</v>
      </c>
      <c r="H63" s="53">
        <f t="shared" si="7"/>
        <v>4</v>
      </c>
      <c r="I63" s="53">
        <f t="shared" si="7"/>
        <v>67</v>
      </c>
      <c r="J63" s="53">
        <f>SUM(J6:J62)</f>
        <v>86.899999999999991</v>
      </c>
      <c r="K63" s="53">
        <f t="shared" si="7"/>
        <v>0</v>
      </c>
      <c r="L63" s="53">
        <f t="shared" si="7"/>
        <v>0</v>
      </c>
      <c r="M63" s="53">
        <f t="shared" si="7"/>
        <v>225</v>
      </c>
      <c r="N63" s="53">
        <f t="shared" si="7"/>
        <v>0</v>
      </c>
      <c r="O63" s="53">
        <f t="shared" si="7"/>
        <v>0</v>
      </c>
      <c r="P63" s="53">
        <f t="shared" si="7"/>
        <v>0</v>
      </c>
      <c r="Q63" s="53">
        <f t="shared" si="7"/>
        <v>31579.7</v>
      </c>
      <c r="R63" s="53">
        <f t="shared" si="7"/>
        <v>-175</v>
      </c>
      <c r="S63" s="53">
        <f t="shared" si="7"/>
        <v>-25</v>
      </c>
      <c r="T63" s="53">
        <f t="shared" si="7"/>
        <v>31379.7</v>
      </c>
    </row>
    <row r="64" spans="1:20" x14ac:dyDescent="0.25">
      <c r="Q64" s="11">
        <f>SUM(D63:O63)</f>
        <v>31579.7</v>
      </c>
      <c r="T64" s="11">
        <f>Q63+R63+S63</f>
        <v>31379.7</v>
      </c>
    </row>
    <row r="67" spans="2:20" x14ac:dyDescent="0.25">
      <c r="D67" s="6"/>
      <c r="H67" s="5"/>
      <c r="I67" s="5"/>
      <c r="J67" s="5"/>
      <c r="K67" s="5"/>
      <c r="L67" s="5"/>
      <c r="M67" s="5"/>
      <c r="N67" s="5"/>
    </row>
    <row r="68" spans="2:20" x14ac:dyDescent="0.25">
      <c r="D68" s="7"/>
      <c r="H68" s="8"/>
      <c r="I68" s="8"/>
      <c r="J68" s="8"/>
      <c r="K68" s="8"/>
      <c r="L68" s="8"/>
      <c r="M68" s="8"/>
      <c r="N68" s="8"/>
    </row>
    <row r="69" spans="2:20" x14ac:dyDescent="0.25">
      <c r="D69" s="7"/>
      <c r="H69" s="8"/>
      <c r="I69" s="8"/>
      <c r="J69" s="8"/>
      <c r="K69" s="8"/>
      <c r="L69" s="8"/>
      <c r="M69" s="8"/>
      <c r="N69" s="8"/>
    </row>
    <row r="70" spans="2:20" x14ac:dyDescent="0.25">
      <c r="D70" s="7"/>
      <c r="H70" s="9"/>
      <c r="I70" s="9"/>
      <c r="J70" s="9"/>
      <c r="K70" s="9"/>
      <c r="L70" s="9"/>
      <c r="M70" s="8"/>
      <c r="N70" s="9"/>
    </row>
    <row r="71" spans="2:20" x14ac:dyDescent="0.25">
      <c r="D71" s="7"/>
      <c r="H71" s="8"/>
      <c r="I71" s="8"/>
      <c r="J71" s="8"/>
      <c r="K71" s="8"/>
      <c r="L71" s="8"/>
      <c r="M71" s="8"/>
      <c r="N71" s="8"/>
    </row>
    <row r="72" spans="2:20" x14ac:dyDescent="0.25">
      <c r="D72" s="7"/>
      <c r="H72" s="8"/>
      <c r="I72" s="8"/>
      <c r="J72" s="8"/>
      <c r="K72" s="8"/>
      <c r="L72" s="8"/>
      <c r="M72" s="8"/>
      <c r="N72" s="8"/>
    </row>
    <row r="73" spans="2:20" x14ac:dyDescent="0.25">
      <c r="D73" s="7"/>
      <c r="H73" s="9"/>
      <c r="I73" s="9"/>
      <c r="J73" s="9"/>
      <c r="K73" s="9"/>
      <c r="L73" s="9"/>
      <c r="M73" s="8"/>
      <c r="N73" s="9"/>
    </row>
    <row r="74" spans="2:20" x14ac:dyDescent="0.25">
      <c r="D74" s="7"/>
    </row>
    <row r="75" spans="2:20" x14ac:dyDescent="0.25">
      <c r="B75" s="3"/>
      <c r="C75" s="3"/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</row>
    <row r="78" spans="2:20" x14ac:dyDescent="0.25">
      <c r="B78" s="3"/>
      <c r="C78" s="3"/>
      <c r="D78" s="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12"/>
      <c r="R78" s="3"/>
      <c r="S78" s="3"/>
      <c r="T78" s="12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89"/>
  <sheetViews>
    <sheetView zoomScale="106" zoomScaleNormal="106" workbookViewId="0">
      <pane xSplit="3" ySplit="5" topLeftCell="D39" activePane="bottomRight" state="frozen"/>
      <selection activeCell="I66" sqref="I66"/>
      <selection pane="topRight" activeCell="I66" sqref="I66"/>
      <selection pane="bottomLeft" activeCell="I66" sqref="I66"/>
      <selection pane="bottomRight" activeCell="D63" sqref="D63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SUM(D6:O6)</f>
        <v>435</v>
      </c>
      <c r="R6" s="39"/>
      <c r="S6" s="35">
        <v>150</v>
      </c>
      <c r="T6" s="42">
        <f>SUM(Q6:S6)</f>
        <v>585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35" si="0">SUM(D7:O7)</f>
        <v>461</v>
      </c>
      <c r="R7" s="39"/>
      <c r="S7" s="36"/>
      <c r="T7" s="42">
        <f t="shared" ref="T7:T62" si="1">SUM(Q7:S7)</f>
        <v>461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>
        <v>28.8</v>
      </c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538.79999999999995</v>
      </c>
      <c r="R8" s="39"/>
      <c r="S8" s="36"/>
      <c r="T8" s="42">
        <f t="shared" si="1"/>
        <v>538.79999999999995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25</v>
      </c>
      <c r="S9" s="36"/>
      <c r="T9" s="42">
        <f t="shared" si="1"/>
        <v>460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865</v>
      </c>
      <c r="R10" s="39">
        <v>25</v>
      </c>
      <c r="S10" s="36"/>
      <c r="T10" s="42">
        <f t="shared" si="1"/>
        <v>890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25</v>
      </c>
      <c r="S12" s="36"/>
      <c r="T12" s="42">
        <f t="shared" si="1"/>
        <v>460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25</v>
      </c>
      <c r="S16" s="36"/>
      <c r="T16" s="42">
        <f t="shared" si="1"/>
        <v>460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/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435</v>
      </c>
      <c r="R17" s="39"/>
      <c r="S17" s="36"/>
      <c r="T17" s="42">
        <f t="shared" si="1"/>
        <v>435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>
        <v>59.4</v>
      </c>
      <c r="H18" s="21"/>
      <c r="I18" s="21"/>
      <c r="J18" s="21"/>
      <c r="K18" s="21"/>
      <c r="L18" s="21"/>
      <c r="M18" s="29"/>
      <c r="N18" s="21"/>
      <c r="O18" s="36"/>
      <c r="P18" s="81"/>
      <c r="Q18" s="42">
        <f t="shared" si="0"/>
        <v>1139.4000000000001</v>
      </c>
      <c r="R18" s="39"/>
      <c r="S18" s="36"/>
      <c r="T18" s="42">
        <f t="shared" si="1"/>
        <v>1139.4000000000001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/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1155</v>
      </c>
      <c r="R19" s="39"/>
      <c r="S19" s="36"/>
      <c r="T19" s="42">
        <f t="shared" si="1"/>
        <v>1155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/>
      <c r="F25" s="29"/>
      <c r="G25" s="29"/>
      <c r="H25" s="18"/>
      <c r="I25" s="18"/>
      <c r="J25" s="18"/>
      <c r="K25" s="18"/>
      <c r="L25" s="18"/>
      <c r="M25" s="29"/>
      <c r="N25" s="18"/>
      <c r="O25" s="36"/>
      <c r="P25" s="81"/>
      <c r="Q25" s="42">
        <f t="shared" si="0"/>
        <v>435</v>
      </c>
      <c r="R25" s="39"/>
      <c r="S25" s="36"/>
      <c r="T25" s="42">
        <f t="shared" si="1"/>
        <v>435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/>
      <c r="H26" s="18"/>
      <c r="I26" s="18"/>
      <c r="J26" s="18"/>
      <c r="K26" s="18"/>
      <c r="L26" s="18"/>
      <c r="M26" s="29"/>
      <c r="N26" s="18"/>
      <c r="O26" s="36"/>
      <c r="P26" s="81"/>
      <c r="Q26" s="42">
        <f t="shared" si="0"/>
        <v>1818</v>
      </c>
      <c r="R26" s="39"/>
      <c r="S26" s="36"/>
      <c r="T26" s="42">
        <f t="shared" si="1"/>
        <v>1818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/>
      <c r="H27" s="18"/>
      <c r="I27" s="18"/>
      <c r="J27" s="18"/>
      <c r="K27" s="18"/>
      <c r="L27" s="18"/>
      <c r="M27" s="29"/>
      <c r="N27" s="18"/>
      <c r="O27" s="36"/>
      <c r="P27" s="81"/>
      <c r="Q27" s="42">
        <f t="shared" si="0"/>
        <v>435</v>
      </c>
      <c r="R27" s="39"/>
      <c r="S27" s="36"/>
      <c r="T27" s="42">
        <f t="shared" si="1"/>
        <v>435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1095</v>
      </c>
      <c r="R28" s="39"/>
      <c r="S28" s="36"/>
      <c r="T28" s="42">
        <f t="shared" si="1"/>
        <v>1095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>
        <v>67.95</v>
      </c>
      <c r="H29" s="49"/>
      <c r="I29" s="49"/>
      <c r="J29" s="49"/>
      <c r="K29" s="49"/>
      <c r="L29" s="49"/>
      <c r="M29" s="29"/>
      <c r="N29" s="49"/>
      <c r="O29" s="50"/>
      <c r="P29" s="82"/>
      <c r="Q29" s="51">
        <f t="shared" si="0"/>
        <v>502.95</v>
      </c>
      <c r="R29" s="39"/>
      <c r="S29" s="50"/>
      <c r="T29" s="51">
        <f t="shared" si="1"/>
        <v>502.95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25</v>
      </c>
      <c r="S30" s="36"/>
      <c r="T30" s="42">
        <f t="shared" si="1"/>
        <v>460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>
        <v>85.5</v>
      </c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1165.5</v>
      </c>
      <c r="R31" s="39"/>
      <c r="S31" s="36"/>
      <c r="T31" s="42">
        <f t="shared" si="1"/>
        <v>1165.5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v>396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799</v>
      </c>
      <c r="R33" s="39"/>
      <c r="S33" s="36"/>
      <c r="T33" s="42">
        <f t="shared" si="1"/>
        <v>799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>SUM(D36:O36)</f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/>
      <c r="H37" s="18"/>
      <c r="I37" s="18"/>
      <c r="J37" s="18"/>
      <c r="K37" s="18"/>
      <c r="L37" s="18"/>
      <c r="M37" s="19"/>
      <c r="N37" s="18"/>
      <c r="O37" s="36"/>
      <c r="P37" s="81"/>
      <c r="Q37" s="42">
        <f t="shared" ref="Q37:Q62" si="2">SUM(D37:O37)</f>
        <v>1080</v>
      </c>
      <c r="R37" s="39"/>
      <c r="S37" s="36"/>
      <c r="T37" s="42">
        <f t="shared" si="1"/>
        <v>1080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2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2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2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2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2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>
        <v>282.60000000000002</v>
      </c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2"/>
        <v>1610.6</v>
      </c>
      <c r="R43" s="39"/>
      <c r="S43" s="36"/>
      <c r="T43" s="42">
        <f t="shared" si="1"/>
        <v>1610.6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>
        <v>420</v>
      </c>
      <c r="E44" s="29">
        <v>360</v>
      </c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2"/>
        <v>780</v>
      </c>
      <c r="R44" s="39"/>
      <c r="S44" s="36"/>
      <c r="T44" s="42">
        <f t="shared" si="1"/>
        <v>780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2"/>
        <v>435</v>
      </c>
      <c r="R45" s="39">
        <v>25</v>
      </c>
      <c r="S45" s="36"/>
      <c r="T45" s="42">
        <f t="shared" si="1"/>
        <v>460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>
        <v>360</v>
      </c>
      <c r="F46" s="29"/>
      <c r="G46" s="29"/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2"/>
        <v>795</v>
      </c>
      <c r="R46" s="39"/>
      <c r="S46" s="36"/>
      <c r="T46" s="42">
        <f t="shared" si="1"/>
        <v>795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2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2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/>
      <c r="F49" s="29"/>
      <c r="G49" s="29"/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2"/>
        <v>435</v>
      </c>
      <c r="R49" s="39"/>
      <c r="S49" s="36"/>
      <c r="T49" s="42">
        <f t="shared" si="1"/>
        <v>435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2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/>
      <c r="F51" s="29"/>
      <c r="G51" s="29"/>
      <c r="H51" s="18"/>
      <c r="I51" s="18"/>
      <c r="J51" s="18"/>
      <c r="K51" s="18"/>
      <c r="L51" s="18"/>
      <c r="M51" s="19"/>
      <c r="N51" s="18"/>
      <c r="O51" s="36"/>
      <c r="P51" s="81"/>
      <c r="Q51" s="42">
        <f t="shared" si="2"/>
        <v>435</v>
      </c>
      <c r="R51" s="39"/>
      <c r="S51" s="36"/>
      <c r="T51" s="42">
        <f t="shared" si="1"/>
        <v>435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2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2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2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2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2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2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2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v>435</v>
      </c>
      <c r="E59" s="29">
        <v>645</v>
      </c>
      <c r="F59" s="32"/>
      <c r="G59" s="29">
        <v>33.299999999999997</v>
      </c>
      <c r="H59" s="58"/>
      <c r="I59" s="58"/>
      <c r="J59" s="58"/>
      <c r="K59" s="58"/>
      <c r="L59" s="58"/>
      <c r="M59" s="67"/>
      <c r="N59" s="68"/>
      <c r="O59" s="69"/>
      <c r="P59" s="69"/>
      <c r="Q59" s="43">
        <f t="shared" si="2"/>
        <v>1113.3</v>
      </c>
      <c r="R59" s="39"/>
      <c r="S59" s="70"/>
      <c r="T59" s="43">
        <f t="shared" si="1"/>
        <v>1113.3</v>
      </c>
    </row>
    <row r="60" spans="1:20" ht="15" thickBot="1" x14ac:dyDescent="0.35">
      <c r="A60" s="71">
        <v>101556</v>
      </c>
      <c r="B60" s="71" t="s">
        <v>128</v>
      </c>
      <c r="C60" s="72" t="s">
        <v>129</v>
      </c>
      <c r="D60" s="39">
        <v>435</v>
      </c>
      <c r="E60" s="29"/>
      <c r="F60" s="74"/>
      <c r="G60" s="29"/>
      <c r="H60" s="58"/>
      <c r="I60" s="58"/>
      <c r="J60" s="58"/>
      <c r="K60" s="58"/>
      <c r="L60" s="58"/>
      <c r="M60" s="74"/>
      <c r="N60" s="58"/>
      <c r="O60" s="75"/>
      <c r="P60" s="75"/>
      <c r="Q60" s="43">
        <f t="shared" si="2"/>
        <v>435</v>
      </c>
      <c r="R60" s="39"/>
      <c r="S60" s="75"/>
      <c r="T60" s="43">
        <f t="shared" si="1"/>
        <v>435</v>
      </c>
    </row>
    <row r="61" spans="1:20" ht="15" thickBot="1" x14ac:dyDescent="0.35">
      <c r="A61" s="71">
        <v>101557</v>
      </c>
      <c r="B61" s="71" t="s">
        <v>130</v>
      </c>
      <c r="C61" s="72" t="s">
        <v>131</v>
      </c>
      <c r="D61" s="39">
        <v>435</v>
      </c>
      <c r="E61" s="29"/>
      <c r="F61" s="74"/>
      <c r="G61" s="29"/>
      <c r="H61" s="58"/>
      <c r="I61" s="58"/>
      <c r="J61" s="58"/>
      <c r="K61" s="58"/>
      <c r="L61" s="58"/>
      <c r="M61" s="74"/>
      <c r="N61" s="58"/>
      <c r="O61" s="75"/>
      <c r="P61" s="75"/>
      <c r="Q61" s="43">
        <f t="shared" si="2"/>
        <v>435</v>
      </c>
      <c r="R61" s="39"/>
      <c r="S61" s="75"/>
      <c r="T61" s="43">
        <f t="shared" si="1"/>
        <v>435</v>
      </c>
    </row>
    <row r="62" spans="1:20" ht="15" thickBot="1" x14ac:dyDescent="0.35">
      <c r="A62" s="71">
        <v>101555</v>
      </c>
      <c r="B62" s="71" t="s">
        <v>134</v>
      </c>
      <c r="C62" s="72" t="s">
        <v>135</v>
      </c>
      <c r="D62" s="73">
        <f>420.97+1740</f>
        <v>2160.9700000000003</v>
      </c>
      <c r="E62" s="29"/>
      <c r="F62" s="74"/>
      <c r="G62" s="29"/>
      <c r="H62" s="58"/>
      <c r="I62" s="58"/>
      <c r="J62" s="58"/>
      <c r="K62" s="58"/>
      <c r="L62" s="58"/>
      <c r="M62" s="74"/>
      <c r="N62" s="58"/>
      <c r="O62" s="75"/>
      <c r="P62" s="75"/>
      <c r="Q62" s="76">
        <f t="shared" si="2"/>
        <v>2160.9700000000003</v>
      </c>
      <c r="R62" s="73"/>
      <c r="S62" s="75"/>
      <c r="T62" s="76">
        <f t="shared" si="1"/>
        <v>2160.9700000000003</v>
      </c>
    </row>
    <row r="63" spans="1:20" ht="13.8" thickBot="1" x14ac:dyDescent="0.3">
      <c r="A63" s="61"/>
      <c r="B63" s="62"/>
      <c r="C63" s="63"/>
      <c r="D63" s="53">
        <f>SUM(D6:D62)</f>
        <v>22558.97</v>
      </c>
      <c r="E63" s="53">
        <f t="shared" ref="E63:P63" si="3">SUM(E6:E61)</f>
        <v>9762</v>
      </c>
      <c r="F63" s="53">
        <f t="shared" si="3"/>
        <v>0</v>
      </c>
      <c r="G63" s="53">
        <f t="shared" si="3"/>
        <v>557.54999999999995</v>
      </c>
      <c r="H63" s="53">
        <f t="shared" si="3"/>
        <v>0</v>
      </c>
      <c r="I63" s="53">
        <f t="shared" si="3"/>
        <v>0</v>
      </c>
      <c r="J63" s="53">
        <f t="shared" si="3"/>
        <v>0</v>
      </c>
      <c r="K63" s="53">
        <f t="shared" si="3"/>
        <v>0</v>
      </c>
      <c r="L63" s="53">
        <f t="shared" si="3"/>
        <v>0</v>
      </c>
      <c r="M63" s="53">
        <f t="shared" si="3"/>
        <v>225</v>
      </c>
      <c r="N63" s="53">
        <f t="shared" si="3"/>
        <v>0</v>
      </c>
      <c r="O63" s="53">
        <f t="shared" si="3"/>
        <v>0</v>
      </c>
      <c r="P63" s="53">
        <f t="shared" si="3"/>
        <v>0</v>
      </c>
      <c r="Q63" s="53">
        <f>SUM(Q6:Q62)</f>
        <v>33103.519999999997</v>
      </c>
      <c r="R63" s="53">
        <f>SUM(R6:R61)</f>
        <v>150</v>
      </c>
      <c r="S63" s="53">
        <f>SUM(S6:S61)</f>
        <v>150</v>
      </c>
      <c r="T63" s="53">
        <f>SUM(T6:T62)</f>
        <v>33403.519999999997</v>
      </c>
    </row>
    <row r="64" spans="1:20" x14ac:dyDescent="0.25">
      <c r="Q64" s="11">
        <f>SUM(D63:O63)</f>
        <v>33103.520000000004</v>
      </c>
      <c r="T64" s="11">
        <f>Q63+R63+S63</f>
        <v>33403.519999999997</v>
      </c>
    </row>
    <row r="67" spans="2:20" x14ac:dyDescent="0.25">
      <c r="D67" s="6"/>
      <c r="H67" s="5"/>
      <c r="I67" s="5"/>
      <c r="J67" s="5"/>
      <c r="K67" s="5"/>
      <c r="L67" s="5"/>
      <c r="M67" s="5"/>
      <c r="N67" s="5"/>
    </row>
    <row r="68" spans="2:20" x14ac:dyDescent="0.25">
      <c r="D68" s="7"/>
      <c r="H68" s="8"/>
      <c r="I68" s="8"/>
      <c r="J68" s="8"/>
      <c r="K68" s="8"/>
      <c r="L68" s="8"/>
      <c r="M68" s="8"/>
      <c r="N68" s="8"/>
    </row>
    <row r="69" spans="2:20" x14ac:dyDescent="0.25">
      <c r="D69" s="7"/>
      <c r="H69" s="8"/>
      <c r="I69" s="8"/>
      <c r="J69" s="8"/>
      <c r="K69" s="8"/>
      <c r="L69" s="8"/>
      <c r="M69" s="8"/>
      <c r="N69" s="8"/>
    </row>
    <row r="70" spans="2:20" x14ac:dyDescent="0.25">
      <c r="D70" s="7"/>
      <c r="H70" s="9"/>
      <c r="I70" s="9"/>
      <c r="J70" s="9"/>
      <c r="K70" s="9"/>
      <c r="L70" s="9"/>
      <c r="M70" s="8"/>
      <c r="N70" s="9"/>
    </row>
    <row r="71" spans="2:20" x14ac:dyDescent="0.25">
      <c r="D71" s="7"/>
      <c r="H71" s="8"/>
      <c r="I71" s="8"/>
      <c r="J71" s="8"/>
      <c r="K71" s="8"/>
      <c r="L71" s="8"/>
      <c r="M71" s="8"/>
      <c r="N71" s="8"/>
    </row>
    <row r="72" spans="2:20" x14ac:dyDescent="0.25">
      <c r="D72" s="7"/>
      <c r="H72" s="8"/>
      <c r="I72" s="8"/>
      <c r="J72" s="8"/>
      <c r="K72" s="8"/>
      <c r="L72" s="8"/>
      <c r="M72" s="8"/>
      <c r="N72" s="8"/>
    </row>
    <row r="73" spans="2:20" x14ac:dyDescent="0.25">
      <c r="D73" s="7"/>
      <c r="H73" s="9"/>
      <c r="I73" s="9"/>
      <c r="J73" s="9"/>
      <c r="K73" s="9"/>
      <c r="L73" s="9"/>
      <c r="M73" s="8"/>
      <c r="N73" s="9"/>
    </row>
    <row r="74" spans="2:20" x14ac:dyDescent="0.25">
      <c r="D74" s="7"/>
    </row>
    <row r="75" spans="2:20" x14ac:dyDescent="0.25">
      <c r="B75" s="3"/>
      <c r="C75" s="3"/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</row>
    <row r="78" spans="2:20" x14ac:dyDescent="0.25">
      <c r="B78" s="3"/>
      <c r="C78" s="3"/>
      <c r="D78" s="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12"/>
      <c r="R78" s="3"/>
      <c r="S78" s="3"/>
      <c r="T78" s="12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</sheetData>
  <pageMargins left="0.7" right="0.7" top="0.75" bottom="0.75" header="0.3" footer="0.3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9"/>
  <sheetViews>
    <sheetView workbookViewId="0">
      <pane xSplit="3" ySplit="5" topLeftCell="D39" activePane="bottomRight" state="frozen"/>
      <selection activeCell="I66" sqref="I66"/>
      <selection pane="topRight" activeCell="I66" sqref="I66"/>
      <selection pane="bottomLeft" activeCell="I66" sqref="I66"/>
      <selection pane="bottomRight" activeCell="J63" sqref="J63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SUM(D6:P6)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62" si="0">SUM(D7:P7)</f>
        <v>461</v>
      </c>
      <c r="R7" s="39"/>
      <c r="S7" s="36"/>
      <c r="T7" s="42">
        <f t="shared" ref="T7:T62" si="1">SUM(Q7:S7)</f>
        <v>461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>
        <v>43.2</v>
      </c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553.20000000000005</v>
      </c>
      <c r="R8" s="39"/>
      <c r="S8" s="36"/>
      <c r="T8" s="42">
        <f t="shared" si="1"/>
        <v>553.20000000000005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865</v>
      </c>
      <c r="R10" s="39">
        <v>-25</v>
      </c>
      <c r="S10" s="36"/>
      <c r="T10" s="42">
        <f t="shared" si="1"/>
        <v>840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>
        <v>36</v>
      </c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471</v>
      </c>
      <c r="R17" s="39"/>
      <c r="S17" s="36"/>
      <c r="T17" s="42">
        <f t="shared" si="1"/>
        <v>471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>
        <v>54</v>
      </c>
      <c r="H18" s="21"/>
      <c r="I18" s="21"/>
      <c r="J18" s="21"/>
      <c r="K18" s="21"/>
      <c r="L18" s="21"/>
      <c r="M18" s="29"/>
      <c r="N18" s="21"/>
      <c r="O18" s="36"/>
      <c r="P18" s="81"/>
      <c r="Q18" s="42">
        <f t="shared" si="0"/>
        <v>1134</v>
      </c>
      <c r="R18" s="39"/>
      <c r="S18" s="36"/>
      <c r="T18" s="42">
        <f t="shared" si="1"/>
        <v>1134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/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1155</v>
      </c>
      <c r="R19" s="39"/>
      <c r="S19" s="36"/>
      <c r="T19" s="42">
        <f t="shared" si="1"/>
        <v>1155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/>
      <c r="F25" s="29"/>
      <c r="G25" s="29"/>
      <c r="H25" s="18"/>
      <c r="I25" s="18"/>
      <c r="J25" s="18"/>
      <c r="K25" s="18"/>
      <c r="L25" s="18"/>
      <c r="M25" s="29"/>
      <c r="N25" s="18"/>
      <c r="O25" s="36"/>
      <c r="P25" s="81"/>
      <c r="Q25" s="42">
        <f t="shared" si="0"/>
        <v>435</v>
      </c>
      <c r="R25" s="39"/>
      <c r="S25" s="36"/>
      <c r="T25" s="42">
        <f t="shared" si="1"/>
        <v>435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>
        <v>233.55</v>
      </c>
      <c r="H26" s="18"/>
      <c r="I26" s="18">
        <f>8.9+3</f>
        <v>11.9</v>
      </c>
      <c r="J26" s="18">
        <v>41.3</v>
      </c>
      <c r="K26" s="18"/>
      <c r="L26" s="18"/>
      <c r="M26" s="29"/>
      <c r="N26" s="18"/>
      <c r="O26" s="36"/>
      <c r="P26" s="81"/>
      <c r="Q26" s="42">
        <f t="shared" si="0"/>
        <v>2104.7500000000005</v>
      </c>
      <c r="R26" s="39"/>
      <c r="S26" s="36"/>
      <c r="T26" s="42">
        <f t="shared" si="1"/>
        <v>2104.7500000000005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/>
      <c r="H27" s="18"/>
      <c r="I27" s="18"/>
      <c r="J27" s="18"/>
      <c r="K27" s="18"/>
      <c r="L27" s="18"/>
      <c r="M27" s="29"/>
      <c r="N27" s="18"/>
      <c r="O27" s="36"/>
      <c r="P27" s="81"/>
      <c r="Q27" s="42">
        <f t="shared" si="0"/>
        <v>435</v>
      </c>
      <c r="R27" s="39"/>
      <c r="S27" s="36"/>
      <c r="T27" s="42">
        <f t="shared" si="1"/>
        <v>435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1095</v>
      </c>
      <c r="R28" s="39"/>
      <c r="S28" s="36"/>
      <c r="T28" s="42">
        <f t="shared" si="1"/>
        <v>1095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50"/>
      <c r="P29" s="82"/>
      <c r="Q29" s="42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-25</v>
      </c>
      <c r="S30" s="36"/>
      <c r="T30" s="42">
        <f t="shared" si="1"/>
        <v>410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/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1080</v>
      </c>
      <c r="R31" s="39"/>
      <c r="S31" s="36"/>
      <c r="T31" s="42">
        <f t="shared" si="1"/>
        <v>1080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f>269-41.57</f>
        <v>227.43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630.43000000000006</v>
      </c>
      <c r="R33" s="39"/>
      <c r="S33" s="36"/>
      <c r="T33" s="42">
        <f t="shared" si="1"/>
        <v>630.43000000000006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 t="shared" si="0"/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>
        <v>76.5</v>
      </c>
      <c r="H37" s="18"/>
      <c r="I37" s="18"/>
      <c r="J37" s="18"/>
      <c r="K37" s="18"/>
      <c r="L37" s="18"/>
      <c r="M37" s="19"/>
      <c r="N37" s="18"/>
      <c r="O37" s="36"/>
      <c r="P37" s="81"/>
      <c r="Q37" s="42">
        <f t="shared" si="0"/>
        <v>1156.5</v>
      </c>
      <c r="R37" s="39"/>
      <c r="S37" s="36"/>
      <c r="T37" s="42">
        <f t="shared" si="1"/>
        <v>1156.5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0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0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0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0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0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/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0"/>
        <v>1328</v>
      </c>
      <c r="R43" s="39"/>
      <c r="S43" s="36"/>
      <c r="T43" s="42">
        <f t="shared" si="1"/>
        <v>1328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>
        <v>420</v>
      </c>
      <c r="E44" s="29">
        <v>23.23</v>
      </c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0"/>
        <v>443.23</v>
      </c>
      <c r="R44" s="39"/>
      <c r="S44" s="36"/>
      <c r="T44" s="42">
        <f t="shared" si="1"/>
        <v>443.23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0"/>
        <v>435</v>
      </c>
      <c r="R45" s="39">
        <v>-25</v>
      </c>
      <c r="S45" s="36"/>
      <c r="T45" s="42">
        <f t="shared" si="1"/>
        <v>410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>
        <v>360</v>
      </c>
      <c r="F46" s="29"/>
      <c r="G46" s="29"/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0"/>
        <v>795</v>
      </c>
      <c r="R46" s="39"/>
      <c r="S46" s="36"/>
      <c r="T46" s="42">
        <f t="shared" si="1"/>
        <v>795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0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0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/>
      <c r="F49" s="29"/>
      <c r="G49" s="29"/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0"/>
        <v>435</v>
      </c>
      <c r="R49" s="39"/>
      <c r="S49" s="36"/>
      <c r="T49" s="42">
        <f t="shared" si="1"/>
        <v>435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0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/>
      <c r="F51" s="29"/>
      <c r="G51" s="29"/>
      <c r="H51" s="18"/>
      <c r="I51" s="18"/>
      <c r="J51" s="18"/>
      <c r="K51" s="18"/>
      <c r="L51" s="18"/>
      <c r="M51" s="19"/>
      <c r="N51" s="18"/>
      <c r="O51" s="36"/>
      <c r="P51" s="81"/>
      <c r="Q51" s="42">
        <f t="shared" si="0"/>
        <v>435</v>
      </c>
      <c r="R51" s="39"/>
      <c r="S51" s="36"/>
      <c r="T51" s="42">
        <f t="shared" si="1"/>
        <v>435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0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0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0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0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0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0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0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v>435</v>
      </c>
      <c r="E59" s="29">
        <v>645</v>
      </c>
      <c r="F59" s="32"/>
      <c r="G59" s="29">
        <v>49.95</v>
      </c>
      <c r="H59" s="58"/>
      <c r="I59" s="58"/>
      <c r="J59" s="58">
        <v>8.6</v>
      </c>
      <c r="K59" s="58"/>
      <c r="L59" s="58"/>
      <c r="M59" s="67"/>
      <c r="N59" s="68"/>
      <c r="O59" s="69"/>
      <c r="P59" s="69"/>
      <c r="Q59" s="42">
        <f t="shared" si="0"/>
        <v>1138.55</v>
      </c>
      <c r="R59" s="39"/>
      <c r="S59" s="70"/>
      <c r="T59" s="43">
        <f t="shared" si="1"/>
        <v>1138.55</v>
      </c>
    </row>
    <row r="60" spans="1:20" ht="15" thickBot="1" x14ac:dyDescent="0.35">
      <c r="A60" s="71">
        <v>101556</v>
      </c>
      <c r="B60" s="71" t="s">
        <v>128</v>
      </c>
      <c r="C60" s="72" t="s">
        <v>129</v>
      </c>
      <c r="D60" s="39">
        <v>435</v>
      </c>
      <c r="E60" s="29"/>
      <c r="F60" s="74"/>
      <c r="G60" s="29"/>
      <c r="H60" s="58"/>
      <c r="I60" s="58"/>
      <c r="J60" s="58"/>
      <c r="K60" s="58"/>
      <c r="L60" s="58"/>
      <c r="M60" s="74"/>
      <c r="N60" s="58"/>
      <c r="O60" s="75"/>
      <c r="P60" s="75"/>
      <c r="Q60" s="42">
        <f t="shared" si="0"/>
        <v>435</v>
      </c>
      <c r="R60" s="39"/>
      <c r="S60" s="75"/>
      <c r="T60" s="43">
        <f t="shared" si="1"/>
        <v>435</v>
      </c>
    </row>
    <row r="61" spans="1:20" ht="15" thickBot="1" x14ac:dyDescent="0.35">
      <c r="A61" s="71">
        <v>101557</v>
      </c>
      <c r="B61" s="71" t="s">
        <v>130</v>
      </c>
      <c r="C61" s="72" t="s">
        <v>131</v>
      </c>
      <c r="D61" s="39">
        <v>435</v>
      </c>
      <c r="E61" s="29"/>
      <c r="F61" s="74"/>
      <c r="G61" s="29"/>
      <c r="H61" s="58"/>
      <c r="I61" s="58"/>
      <c r="J61" s="58"/>
      <c r="K61" s="58"/>
      <c r="L61" s="58"/>
      <c r="M61" s="74"/>
      <c r="N61" s="58"/>
      <c r="O61" s="75"/>
      <c r="P61" s="75"/>
      <c r="Q61" s="42">
        <f t="shared" si="0"/>
        <v>435</v>
      </c>
      <c r="R61" s="39"/>
      <c r="S61" s="75"/>
      <c r="T61" s="43">
        <f t="shared" si="1"/>
        <v>435</v>
      </c>
    </row>
    <row r="62" spans="1:20" ht="15" thickBot="1" x14ac:dyDescent="0.35">
      <c r="A62" s="71">
        <v>101555</v>
      </c>
      <c r="B62" s="71" t="s">
        <v>134</v>
      </c>
      <c r="C62" s="72" t="s">
        <v>135</v>
      </c>
      <c r="D62" s="39">
        <v>435</v>
      </c>
      <c r="E62" s="29"/>
      <c r="F62" s="74"/>
      <c r="G62" s="29"/>
      <c r="H62" s="58"/>
      <c r="I62" s="58"/>
      <c r="J62" s="58"/>
      <c r="K62" s="58"/>
      <c r="L62" s="58"/>
      <c r="M62" s="74"/>
      <c r="N62" s="58"/>
      <c r="O62" s="75"/>
      <c r="P62" s="75"/>
      <c r="Q62" s="42">
        <f t="shared" si="0"/>
        <v>435</v>
      </c>
      <c r="R62" s="39"/>
      <c r="S62" s="75"/>
      <c r="T62" s="43">
        <f t="shared" si="1"/>
        <v>435</v>
      </c>
    </row>
    <row r="63" spans="1:20" ht="13.8" thickBot="1" x14ac:dyDescent="0.3">
      <c r="A63" s="61"/>
      <c r="B63" s="62"/>
      <c r="C63" s="63"/>
      <c r="D63" s="53">
        <f>SUM(D6:D62)</f>
        <v>20833</v>
      </c>
      <c r="E63" s="53">
        <f t="shared" ref="E63:P63" si="2">SUM(E6:E62)</f>
        <v>9256.66</v>
      </c>
      <c r="F63" s="53">
        <f t="shared" si="2"/>
        <v>0</v>
      </c>
      <c r="G63" s="53">
        <f t="shared" si="2"/>
        <v>493.2</v>
      </c>
      <c r="H63" s="53">
        <f t="shared" si="2"/>
        <v>0</v>
      </c>
      <c r="I63" s="53">
        <f t="shared" si="2"/>
        <v>11.9</v>
      </c>
      <c r="J63" s="53">
        <f t="shared" si="2"/>
        <v>49.9</v>
      </c>
      <c r="K63" s="53">
        <f t="shared" si="2"/>
        <v>0</v>
      </c>
      <c r="L63" s="53">
        <f t="shared" si="2"/>
        <v>0</v>
      </c>
      <c r="M63" s="53">
        <f t="shared" si="2"/>
        <v>225</v>
      </c>
      <c r="N63" s="53">
        <f t="shared" si="2"/>
        <v>0</v>
      </c>
      <c r="O63" s="53">
        <f t="shared" si="2"/>
        <v>0</v>
      </c>
      <c r="P63" s="53">
        <f t="shared" si="2"/>
        <v>0</v>
      </c>
      <c r="Q63" s="53">
        <f>SUM(Q6:Q62)</f>
        <v>30869.66</v>
      </c>
      <c r="R63" s="53">
        <f>SUM(R6:R62)</f>
        <v>-150</v>
      </c>
      <c r="S63" s="53">
        <f t="shared" ref="S63:T63" si="3">SUM(S6:S62)</f>
        <v>-25</v>
      </c>
      <c r="T63" s="53">
        <f t="shared" si="3"/>
        <v>30694.66</v>
      </c>
    </row>
    <row r="64" spans="1:20" x14ac:dyDescent="0.25">
      <c r="Q64" s="11">
        <f>SUM(D63:P63)</f>
        <v>30869.660000000003</v>
      </c>
      <c r="T64" s="11">
        <f>Q63+R63+S63</f>
        <v>30694.66</v>
      </c>
    </row>
    <row r="67" spans="2:20" x14ac:dyDescent="0.25">
      <c r="D67" s="6"/>
      <c r="H67" s="5"/>
      <c r="I67" s="5"/>
      <c r="J67" s="5"/>
      <c r="K67" s="5"/>
      <c r="L67" s="5"/>
      <c r="M67" s="5"/>
      <c r="N67" s="5"/>
    </row>
    <row r="68" spans="2:20" x14ac:dyDescent="0.25">
      <c r="D68" s="7"/>
      <c r="H68" s="8"/>
      <c r="I68" s="8"/>
      <c r="J68" s="8"/>
      <c r="K68" s="8"/>
      <c r="L68" s="8"/>
      <c r="M68" s="8"/>
      <c r="N68" s="8"/>
    </row>
    <row r="69" spans="2:20" x14ac:dyDescent="0.25">
      <c r="D69" s="7"/>
      <c r="H69" s="8"/>
      <c r="I69" s="8"/>
      <c r="J69" s="8"/>
      <c r="K69" s="8"/>
      <c r="L69" s="8"/>
      <c r="M69" s="8"/>
      <c r="N69" s="8"/>
    </row>
    <row r="70" spans="2:20" x14ac:dyDescent="0.25">
      <c r="D70" s="7"/>
      <c r="H70" s="9"/>
      <c r="I70" s="9"/>
      <c r="J70" s="9"/>
      <c r="K70" s="9"/>
      <c r="L70" s="9"/>
      <c r="M70" s="8"/>
      <c r="N70" s="9"/>
    </row>
    <row r="71" spans="2:20" x14ac:dyDescent="0.25">
      <c r="D71" s="7"/>
      <c r="H71" s="8"/>
      <c r="I71" s="8"/>
      <c r="J71" s="8"/>
      <c r="K71" s="8"/>
      <c r="L71" s="8"/>
      <c r="M71" s="8"/>
      <c r="N71" s="8"/>
    </row>
    <row r="72" spans="2:20" x14ac:dyDescent="0.25">
      <c r="D72" s="7"/>
      <c r="H72" s="8"/>
      <c r="I72" s="8"/>
      <c r="J72" s="8"/>
      <c r="K72" s="8"/>
      <c r="L72" s="8"/>
      <c r="M72" s="8"/>
      <c r="N72" s="8"/>
    </row>
    <row r="73" spans="2:20" x14ac:dyDescent="0.25">
      <c r="D73" s="7"/>
      <c r="H73" s="9"/>
      <c r="I73" s="9"/>
      <c r="J73" s="9"/>
      <c r="K73" s="9"/>
      <c r="L73" s="9"/>
      <c r="M73" s="8"/>
      <c r="N73" s="9"/>
    </row>
    <row r="74" spans="2:20" x14ac:dyDescent="0.25">
      <c r="D74" s="7"/>
    </row>
    <row r="75" spans="2:20" x14ac:dyDescent="0.25">
      <c r="B75" s="3"/>
      <c r="C75" s="3"/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</row>
    <row r="78" spans="2:20" x14ac:dyDescent="0.25">
      <c r="B78" s="3"/>
      <c r="C78" s="3"/>
      <c r="D78" s="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12"/>
      <c r="R78" s="3"/>
      <c r="S78" s="3"/>
      <c r="T78" s="12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1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90"/>
  <sheetViews>
    <sheetView workbookViewId="0">
      <pane xSplit="2" ySplit="5" topLeftCell="C37" activePane="bottomRight" state="frozen"/>
      <selection activeCell="I66" sqref="I66"/>
      <selection pane="topRight" activeCell="I66" sqref="I66"/>
      <selection pane="bottomLeft" activeCell="I66" sqref="I66"/>
      <selection pane="bottomRight" activeCell="A63" sqref="A63:XFD63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SUM(D6:P6)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62" si="0">SUM(D7:P7)</f>
        <v>461</v>
      </c>
      <c r="R7" s="39"/>
      <c r="S7" s="36"/>
      <c r="T7" s="42">
        <f t="shared" ref="T7:T62" si="1">SUM(Q7:S7)</f>
        <v>461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>
        <v>43.2</v>
      </c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553.20000000000005</v>
      </c>
      <c r="R8" s="39"/>
      <c r="S8" s="36"/>
      <c r="T8" s="42">
        <f t="shared" si="1"/>
        <v>553.20000000000005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865</v>
      </c>
      <c r="R10" s="39"/>
      <c r="S10" s="36"/>
      <c r="T10" s="42">
        <f t="shared" si="1"/>
        <v>865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>
        <v>108</v>
      </c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543</v>
      </c>
      <c r="R17" s="39"/>
      <c r="S17" s="36"/>
      <c r="T17" s="42">
        <f t="shared" si="1"/>
        <v>543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>
        <v>54</v>
      </c>
      <c r="H18" s="21"/>
      <c r="I18" s="21"/>
      <c r="J18" s="21"/>
      <c r="K18" s="21"/>
      <c r="L18" s="21"/>
      <c r="M18" s="29"/>
      <c r="N18" s="21"/>
      <c r="O18" s="36"/>
      <c r="P18" s="81"/>
      <c r="Q18" s="42">
        <f t="shared" si="0"/>
        <v>1134</v>
      </c>
      <c r="R18" s="39"/>
      <c r="S18" s="36"/>
      <c r="T18" s="42">
        <f t="shared" si="1"/>
        <v>1134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>
        <v>342.45</v>
      </c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1497.45</v>
      </c>
      <c r="R19" s="39"/>
      <c r="S19" s="36"/>
      <c r="T19" s="42">
        <f t="shared" si="1"/>
        <v>1497.45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/>
      <c r="F25" s="29"/>
      <c r="G25" s="29"/>
      <c r="H25" s="18"/>
      <c r="I25" s="18"/>
      <c r="J25" s="18"/>
      <c r="K25" s="18"/>
      <c r="L25" s="18"/>
      <c r="M25" s="29"/>
      <c r="N25" s="18"/>
      <c r="O25" s="36"/>
      <c r="P25" s="81"/>
      <c r="Q25" s="42">
        <f t="shared" si="0"/>
        <v>435</v>
      </c>
      <c r="R25" s="39"/>
      <c r="S25" s="36"/>
      <c r="T25" s="42">
        <f t="shared" si="1"/>
        <v>435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>
        <v>56.7</v>
      </c>
      <c r="H26" s="18"/>
      <c r="I26" s="18">
        <v>4</v>
      </c>
      <c r="J26" s="101">
        <f>9.7+23.7</f>
        <v>33.4</v>
      </c>
      <c r="K26" s="18">
        <v>3</v>
      </c>
      <c r="L26" s="18"/>
      <c r="M26" s="29"/>
      <c r="N26" s="18"/>
      <c r="O26" s="36"/>
      <c r="P26" s="81"/>
      <c r="Q26" s="42">
        <f t="shared" si="0"/>
        <v>1915.1000000000001</v>
      </c>
      <c r="R26" s="39"/>
      <c r="S26" s="36"/>
      <c r="T26" s="42">
        <f t="shared" si="1"/>
        <v>1915.1000000000001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>
        <v>8.1</v>
      </c>
      <c r="H27" s="18"/>
      <c r="I27" s="18"/>
      <c r="J27" s="18">
        <v>8.6</v>
      </c>
      <c r="K27" s="18"/>
      <c r="L27" s="18"/>
      <c r="M27" s="29"/>
      <c r="N27" s="18"/>
      <c r="O27" s="36"/>
      <c r="P27" s="81"/>
      <c r="Q27" s="42">
        <f t="shared" si="0"/>
        <v>451.70000000000005</v>
      </c>
      <c r="R27" s="39"/>
      <c r="S27" s="36"/>
      <c r="T27" s="42">
        <f t="shared" si="1"/>
        <v>451.70000000000005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1095</v>
      </c>
      <c r="R28" s="39"/>
      <c r="S28" s="36"/>
      <c r="T28" s="42">
        <f t="shared" si="1"/>
        <v>1095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50"/>
      <c r="P29" s="82"/>
      <c r="Q29" s="42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-25</v>
      </c>
      <c r="S30" s="36"/>
      <c r="T30" s="42">
        <f t="shared" si="1"/>
        <v>410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>
        <v>85.5</v>
      </c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1165.5</v>
      </c>
      <c r="R31" s="39"/>
      <c r="S31" s="36"/>
      <c r="T31" s="42">
        <f t="shared" si="1"/>
        <v>1165.5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v>269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672</v>
      </c>
      <c r="R33" s="39"/>
      <c r="S33" s="36"/>
      <c r="T33" s="42">
        <f t="shared" si="1"/>
        <v>672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 t="shared" si="0"/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>
        <v>137.69999999999999</v>
      </c>
      <c r="H37" s="18"/>
      <c r="I37" s="18"/>
      <c r="J37" s="18"/>
      <c r="K37" s="18"/>
      <c r="L37" s="18"/>
      <c r="M37" s="19"/>
      <c r="N37" s="18"/>
      <c r="O37" s="36"/>
      <c r="P37" s="81"/>
      <c r="Q37" s="42">
        <f t="shared" si="0"/>
        <v>1217.7</v>
      </c>
      <c r="R37" s="39"/>
      <c r="S37" s="36"/>
      <c r="T37" s="42">
        <f t="shared" si="1"/>
        <v>1217.7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0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0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0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0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0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/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0"/>
        <v>1328</v>
      </c>
      <c r="R43" s="39"/>
      <c r="S43" s="36"/>
      <c r="T43" s="42">
        <f t="shared" si="1"/>
        <v>1328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>
        <v>14</v>
      </c>
      <c r="E44" s="29"/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0"/>
        <v>14</v>
      </c>
      <c r="R44" s="39"/>
      <c r="S44" s="36"/>
      <c r="T44" s="42">
        <f t="shared" si="1"/>
        <v>14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0"/>
        <v>435</v>
      </c>
      <c r="R45" s="39"/>
      <c r="S45" s="36"/>
      <c r="T45" s="42">
        <f t="shared" si="1"/>
        <v>435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>
        <v>360</v>
      </c>
      <c r="F46" s="29"/>
      <c r="G46" s="29">
        <v>63</v>
      </c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0"/>
        <v>858</v>
      </c>
      <c r="R46" s="39"/>
      <c r="S46" s="36"/>
      <c r="T46" s="42">
        <f t="shared" si="1"/>
        <v>858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0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0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/>
      <c r="F49" s="29"/>
      <c r="G49" s="29"/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0"/>
        <v>435</v>
      </c>
      <c r="R49" s="39"/>
      <c r="S49" s="36"/>
      <c r="T49" s="42">
        <f t="shared" si="1"/>
        <v>435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0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/>
      <c r="F51" s="29"/>
      <c r="G51" s="29">
        <v>115.2</v>
      </c>
      <c r="H51" s="18"/>
      <c r="I51" s="18">
        <v>13.5</v>
      </c>
      <c r="J51" s="18">
        <v>90.9</v>
      </c>
      <c r="K51" s="18"/>
      <c r="L51" s="18"/>
      <c r="M51" s="19"/>
      <c r="N51" s="18"/>
      <c r="O51" s="36"/>
      <c r="P51" s="81"/>
      <c r="Q51" s="42">
        <f t="shared" si="0"/>
        <v>654.6</v>
      </c>
      <c r="R51" s="39"/>
      <c r="S51" s="36"/>
      <c r="T51" s="42">
        <f t="shared" si="1"/>
        <v>654.6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0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0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0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0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0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0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0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v>435</v>
      </c>
      <c r="E59" s="29">
        <v>645</v>
      </c>
      <c r="F59" s="32"/>
      <c r="G59" s="29">
        <v>49.95</v>
      </c>
      <c r="H59" s="58"/>
      <c r="I59" s="58"/>
      <c r="J59" s="58"/>
      <c r="K59" s="58"/>
      <c r="L59" s="58"/>
      <c r="M59" s="67"/>
      <c r="N59" s="68"/>
      <c r="O59" s="69"/>
      <c r="P59" s="69"/>
      <c r="Q59" s="42">
        <f t="shared" si="0"/>
        <v>1129.95</v>
      </c>
      <c r="R59" s="39"/>
      <c r="S59" s="70"/>
      <c r="T59" s="43">
        <f t="shared" si="1"/>
        <v>1129.95</v>
      </c>
    </row>
    <row r="60" spans="1:20" ht="15" thickBot="1" x14ac:dyDescent="0.35">
      <c r="A60" s="71">
        <v>101556</v>
      </c>
      <c r="B60" s="71" t="s">
        <v>128</v>
      </c>
      <c r="C60" s="72" t="s">
        <v>129</v>
      </c>
      <c r="D60" s="39">
        <v>435</v>
      </c>
      <c r="E60" s="29"/>
      <c r="F60" s="74"/>
      <c r="G60" s="29"/>
      <c r="H60" s="58"/>
      <c r="I60" s="58"/>
      <c r="J60" s="58"/>
      <c r="K60" s="58"/>
      <c r="L60" s="58"/>
      <c r="M60" s="74"/>
      <c r="N60" s="58"/>
      <c r="O60" s="75"/>
      <c r="P60" s="75"/>
      <c r="Q60" s="42">
        <f t="shared" si="0"/>
        <v>435</v>
      </c>
      <c r="R60" s="73"/>
      <c r="S60" s="75"/>
      <c r="T60" s="43">
        <f t="shared" si="1"/>
        <v>435</v>
      </c>
    </row>
    <row r="61" spans="1:20" ht="15" thickBot="1" x14ac:dyDescent="0.35">
      <c r="A61" s="71">
        <v>101557</v>
      </c>
      <c r="B61" s="71" t="s">
        <v>130</v>
      </c>
      <c r="C61" s="72" t="s">
        <v>131</v>
      </c>
      <c r="D61" s="39">
        <v>435</v>
      </c>
      <c r="E61" s="29"/>
      <c r="F61" s="74"/>
      <c r="G61" s="29"/>
      <c r="H61" s="58"/>
      <c r="I61" s="58"/>
      <c r="J61" s="58"/>
      <c r="K61" s="58"/>
      <c r="L61" s="58"/>
      <c r="M61" s="74"/>
      <c r="N61" s="58"/>
      <c r="O61" s="75"/>
      <c r="P61" s="75"/>
      <c r="Q61" s="42">
        <f t="shared" si="0"/>
        <v>435</v>
      </c>
      <c r="R61" s="73"/>
      <c r="S61" s="75"/>
      <c r="T61" s="43">
        <f t="shared" si="1"/>
        <v>435</v>
      </c>
    </row>
    <row r="62" spans="1:20" ht="15" thickBot="1" x14ac:dyDescent="0.35">
      <c r="A62" s="71">
        <v>101555</v>
      </c>
      <c r="B62" s="71" t="s">
        <v>134</v>
      </c>
      <c r="C62" s="72" t="s">
        <v>135</v>
      </c>
      <c r="D62" s="39">
        <v>435</v>
      </c>
      <c r="E62" s="29"/>
      <c r="F62" s="74"/>
      <c r="G62" s="29"/>
      <c r="H62" s="58"/>
      <c r="I62" s="58"/>
      <c r="J62" s="58"/>
      <c r="K62" s="58"/>
      <c r="L62" s="58"/>
      <c r="M62" s="74"/>
      <c r="N62" s="58"/>
      <c r="O62" s="75"/>
      <c r="P62" s="75"/>
      <c r="Q62" s="42">
        <f t="shared" si="0"/>
        <v>435</v>
      </c>
      <c r="R62" s="73"/>
      <c r="S62" s="75"/>
      <c r="T62" s="43">
        <f t="shared" si="1"/>
        <v>435</v>
      </c>
    </row>
    <row r="63" spans="1:20" ht="15" thickBot="1" x14ac:dyDescent="0.35">
      <c r="A63" s="71"/>
      <c r="B63" s="102"/>
      <c r="C63" s="72"/>
      <c r="D63" s="73"/>
      <c r="E63" s="73"/>
      <c r="F63" s="74"/>
      <c r="G63" s="73"/>
      <c r="H63" s="58"/>
      <c r="I63" s="58"/>
      <c r="J63" s="58"/>
      <c r="K63" s="58"/>
      <c r="L63" s="58"/>
      <c r="M63" s="74"/>
      <c r="N63" s="58"/>
      <c r="O63" s="75"/>
      <c r="P63" s="75"/>
      <c r="Q63" s="42"/>
      <c r="R63" s="73"/>
      <c r="S63" s="75"/>
      <c r="T63" s="43"/>
    </row>
    <row r="64" spans="1:20" ht="13.8" thickBot="1" x14ac:dyDescent="0.3">
      <c r="A64" s="61"/>
      <c r="B64" s="62"/>
      <c r="C64" s="63"/>
      <c r="D64" s="53">
        <f>SUM(D6:D62)</f>
        <v>20427</v>
      </c>
      <c r="E64" s="53">
        <f t="shared" ref="E64:T64" si="2">SUM(E6:E62)</f>
        <v>9275</v>
      </c>
      <c r="F64" s="53">
        <f t="shared" si="2"/>
        <v>0</v>
      </c>
      <c r="G64" s="53">
        <f t="shared" si="2"/>
        <v>1063.8000000000002</v>
      </c>
      <c r="H64" s="53">
        <f t="shared" si="2"/>
        <v>0</v>
      </c>
      <c r="I64" s="53">
        <f t="shared" si="2"/>
        <v>17.5</v>
      </c>
      <c r="J64" s="53">
        <f>SUM(J6:J63)</f>
        <v>132.9</v>
      </c>
      <c r="K64" s="53">
        <f t="shared" si="2"/>
        <v>3</v>
      </c>
      <c r="L64" s="53">
        <f t="shared" si="2"/>
        <v>0</v>
      </c>
      <c r="M64" s="53">
        <f t="shared" si="2"/>
        <v>225</v>
      </c>
      <c r="N64" s="53">
        <f t="shared" si="2"/>
        <v>0</v>
      </c>
      <c r="O64" s="53">
        <f t="shared" si="2"/>
        <v>0</v>
      </c>
      <c r="P64" s="53">
        <f t="shared" si="2"/>
        <v>0</v>
      </c>
      <c r="Q64" s="53">
        <f>SUM(Q6:Q62)</f>
        <v>31144.2</v>
      </c>
      <c r="R64" s="53">
        <f t="shared" si="2"/>
        <v>-100</v>
      </c>
      <c r="S64" s="53">
        <f t="shared" si="2"/>
        <v>-25</v>
      </c>
      <c r="T64" s="53">
        <f t="shared" si="2"/>
        <v>31019.200000000001</v>
      </c>
    </row>
    <row r="65" spans="2:20" x14ac:dyDescent="0.25">
      <c r="Q65" s="11">
        <f>SUM(D64:O64)</f>
        <v>31144.2</v>
      </c>
      <c r="T65" s="11">
        <f>Q64+R64+S64</f>
        <v>31019.200000000001</v>
      </c>
    </row>
    <row r="68" spans="2:20" x14ac:dyDescent="0.25">
      <c r="D68" s="6"/>
      <c r="H68" s="5"/>
      <c r="I68" s="5"/>
      <c r="J68" s="5"/>
      <c r="K68" s="5"/>
      <c r="L68" s="5"/>
      <c r="M68" s="5"/>
      <c r="N68" s="5"/>
    </row>
    <row r="69" spans="2:20" x14ac:dyDescent="0.25">
      <c r="D69" s="7"/>
      <c r="H69" s="8"/>
      <c r="I69" s="8"/>
      <c r="J69" s="8"/>
      <c r="K69" s="8"/>
      <c r="L69" s="8"/>
      <c r="M69" s="8"/>
      <c r="N69" s="8"/>
    </row>
    <row r="70" spans="2:20" x14ac:dyDescent="0.25">
      <c r="D70" s="7"/>
      <c r="H70" s="8"/>
      <c r="I70" s="8"/>
      <c r="J70" s="8"/>
      <c r="K70" s="8"/>
      <c r="L70" s="8"/>
      <c r="M70" s="8"/>
      <c r="N70" s="8"/>
    </row>
    <row r="71" spans="2:20" x14ac:dyDescent="0.25">
      <c r="D71" s="7"/>
      <c r="H71" s="9"/>
      <c r="I71" s="9"/>
      <c r="J71" s="9"/>
      <c r="K71" s="9"/>
      <c r="L71" s="9"/>
      <c r="M71" s="8"/>
      <c r="N71" s="9"/>
    </row>
    <row r="72" spans="2:20" x14ac:dyDescent="0.25">
      <c r="D72" s="7"/>
      <c r="H72" s="8"/>
      <c r="I72" s="8"/>
      <c r="J72" s="8"/>
      <c r="K72" s="8"/>
      <c r="L72" s="8"/>
      <c r="M72" s="8"/>
      <c r="N72" s="8"/>
    </row>
    <row r="73" spans="2:20" x14ac:dyDescent="0.25">
      <c r="D73" s="7"/>
      <c r="H73" s="8"/>
      <c r="I73" s="8"/>
      <c r="J73" s="8"/>
      <c r="K73" s="8"/>
      <c r="L73" s="8"/>
      <c r="M73" s="8"/>
      <c r="N73" s="8"/>
    </row>
    <row r="74" spans="2:20" x14ac:dyDescent="0.25">
      <c r="D74" s="7"/>
      <c r="H74" s="9"/>
      <c r="I74" s="9"/>
      <c r="J74" s="9"/>
      <c r="K74" s="9"/>
      <c r="L74" s="9"/>
      <c r="M74" s="8"/>
      <c r="N74" s="9"/>
    </row>
    <row r="75" spans="2:20" x14ac:dyDescent="0.25"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</row>
    <row r="78" spans="2:20" x14ac:dyDescent="0.25">
      <c r="B78" s="3"/>
      <c r="C78" s="3"/>
      <c r="D78" s="7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B87" s="3"/>
      <c r="C87" s="3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  <row r="90" spans="2:20" x14ac:dyDescent="0.25"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12"/>
      <c r="R90" s="3"/>
      <c r="S90" s="3"/>
      <c r="T90" s="12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90"/>
  <sheetViews>
    <sheetView workbookViewId="0">
      <pane xSplit="3" ySplit="5" topLeftCell="D40" activePane="bottomRight" state="frozen"/>
      <selection activeCell="I66" sqref="I66"/>
      <selection pane="topRight" activeCell="I66" sqref="I66"/>
      <selection pane="bottomLeft" activeCell="I66" sqref="I66"/>
      <selection pane="bottomRight" activeCell="A63" sqref="A63:XFD63"/>
    </sheetView>
  </sheetViews>
  <sheetFormatPr defaultColWidth="9.109375" defaultRowHeight="13.2" x14ac:dyDescent="0.25"/>
  <cols>
    <col min="1" max="1" width="9.109375" style="3"/>
    <col min="2" max="2" width="14.5546875" style="4" bestFit="1" customWidth="1"/>
    <col min="3" max="3" width="18.44140625" style="4" bestFit="1" customWidth="1"/>
    <col min="4" max="4" width="13.6640625" style="1" customWidth="1"/>
    <col min="5" max="5" width="12.109375" style="1" customWidth="1"/>
    <col min="6" max="6" width="15.88671875" style="1" customWidth="1"/>
    <col min="7" max="7" width="9.5546875" style="1" customWidth="1"/>
    <col min="8" max="8" width="11.33203125" style="1" customWidth="1"/>
    <col min="9" max="9" width="10.6640625" style="1" customWidth="1"/>
    <col min="10" max="10" width="9.44140625" style="1" customWidth="1"/>
    <col min="11" max="11" width="9.5546875" style="1" customWidth="1"/>
    <col min="12" max="12" width="9.6640625" style="1" customWidth="1"/>
    <col min="13" max="13" width="10" style="1" customWidth="1"/>
    <col min="14" max="14" width="9.88671875" style="1" customWidth="1"/>
    <col min="15" max="16" width="12" style="1" customWidth="1"/>
    <col min="17" max="17" width="9.5546875" style="11" bestFit="1" customWidth="1"/>
    <col min="18" max="19" width="12" style="1" customWidth="1"/>
    <col min="20" max="20" width="9.5546875" style="11" bestFit="1" customWidth="1"/>
    <col min="21" max="16384" width="9.109375" style="3"/>
  </cols>
  <sheetData>
    <row r="1" spans="1:20" ht="30.75" customHeight="1" x14ac:dyDescent="0.3">
      <c r="A1" s="52" t="s">
        <v>126</v>
      </c>
      <c r="G1" s="2"/>
    </row>
    <row r="2" spans="1:20" s="13" customFormat="1" ht="27" x14ac:dyDescent="0.3">
      <c r="A2" s="25" t="s">
        <v>0</v>
      </c>
      <c r="B2" s="26" t="s">
        <v>1</v>
      </c>
      <c r="C2" s="45" t="s">
        <v>2</v>
      </c>
      <c r="D2" s="23" t="s">
        <v>3</v>
      </c>
      <c r="E2" s="22" t="s">
        <v>4</v>
      </c>
      <c r="F2" s="22" t="s">
        <v>4</v>
      </c>
      <c r="G2" s="22" t="s">
        <v>5</v>
      </c>
      <c r="H2" s="22" t="s">
        <v>6</v>
      </c>
      <c r="I2" s="22" t="s">
        <v>7</v>
      </c>
      <c r="J2" s="27" t="s">
        <v>8</v>
      </c>
      <c r="K2" s="22" t="s">
        <v>9</v>
      </c>
      <c r="L2" s="27" t="s">
        <v>10</v>
      </c>
      <c r="M2" s="22" t="s">
        <v>11</v>
      </c>
      <c r="N2" s="22" t="s">
        <v>12</v>
      </c>
      <c r="O2" s="33" t="s">
        <v>13</v>
      </c>
      <c r="P2" s="78" t="s">
        <v>132</v>
      </c>
      <c r="Q2" s="41" t="s">
        <v>14</v>
      </c>
      <c r="R2" s="37" t="s">
        <v>15</v>
      </c>
      <c r="S2" s="44" t="s">
        <v>16</v>
      </c>
      <c r="T2" s="42"/>
    </row>
    <row r="3" spans="1:20" s="13" customFormat="1" x14ac:dyDescent="0.25">
      <c r="A3" s="25"/>
      <c r="B3" s="25"/>
      <c r="C3" s="46"/>
      <c r="D3" s="23" t="s">
        <v>17</v>
      </c>
      <c r="E3" s="22" t="s">
        <v>17</v>
      </c>
      <c r="F3" s="22" t="s">
        <v>18</v>
      </c>
      <c r="G3" s="22" t="s">
        <v>17</v>
      </c>
      <c r="H3" s="22" t="s">
        <v>17</v>
      </c>
      <c r="I3" s="22"/>
      <c r="J3" s="22"/>
      <c r="K3" s="22"/>
      <c r="L3" s="22"/>
      <c r="M3" s="22" t="s">
        <v>17</v>
      </c>
      <c r="N3" s="22" t="s">
        <v>17</v>
      </c>
      <c r="O3" s="33" t="s">
        <v>19</v>
      </c>
      <c r="P3" s="78" t="s">
        <v>133</v>
      </c>
      <c r="Q3" s="41" t="s">
        <v>20</v>
      </c>
      <c r="R3" s="23" t="s">
        <v>21</v>
      </c>
      <c r="S3" s="33" t="s">
        <v>22</v>
      </c>
      <c r="T3" s="42" t="s">
        <v>20</v>
      </c>
    </row>
    <row r="4" spans="1:20" s="13" customFormat="1" x14ac:dyDescent="0.25">
      <c r="A4" s="25"/>
      <c r="B4" s="26"/>
      <c r="C4" s="45"/>
      <c r="D4" s="23"/>
      <c r="E4" s="22"/>
      <c r="F4" s="22" t="s">
        <v>23</v>
      </c>
      <c r="G4" s="22" t="s">
        <v>24</v>
      </c>
      <c r="H4" s="22"/>
      <c r="I4" s="22"/>
      <c r="J4" s="22"/>
      <c r="K4" s="22"/>
      <c r="L4" s="22"/>
      <c r="M4" s="22"/>
      <c r="N4" s="22"/>
      <c r="O4" s="33" t="s">
        <v>17</v>
      </c>
      <c r="P4" s="78"/>
      <c r="Q4" s="42"/>
      <c r="R4" s="23" t="s">
        <v>25</v>
      </c>
      <c r="S4" s="33" t="s">
        <v>25</v>
      </c>
      <c r="T4" s="42"/>
    </row>
    <row r="5" spans="1:20" ht="13.8" thickBot="1" x14ac:dyDescent="0.3">
      <c r="A5" s="30"/>
      <c r="B5" s="31"/>
      <c r="C5" s="47"/>
      <c r="D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  <c r="P5" s="79"/>
      <c r="Q5" s="43"/>
      <c r="R5" s="38"/>
      <c r="S5" s="34"/>
      <c r="T5" s="43"/>
    </row>
    <row r="6" spans="1:20" ht="14.4" x14ac:dyDescent="0.3">
      <c r="A6" s="28">
        <v>100008</v>
      </c>
      <c r="B6" s="28" t="s">
        <v>26</v>
      </c>
      <c r="C6" s="54" t="s">
        <v>27</v>
      </c>
      <c r="D6" s="39">
        <v>435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80"/>
      <c r="Q6" s="42">
        <f>SUM(D6:P6)</f>
        <v>435</v>
      </c>
      <c r="R6" s="39"/>
      <c r="S6" s="35">
        <v>-25</v>
      </c>
      <c r="T6" s="42">
        <f>SUM(Q6:S6)</f>
        <v>410</v>
      </c>
    </row>
    <row r="7" spans="1:20" ht="14.4" x14ac:dyDescent="0.3">
      <c r="A7" s="24">
        <v>100393</v>
      </c>
      <c r="B7" s="24" t="s">
        <v>31</v>
      </c>
      <c r="C7" s="48" t="s">
        <v>32</v>
      </c>
      <c r="D7" s="39">
        <v>435</v>
      </c>
      <c r="E7" s="29">
        <v>26</v>
      </c>
      <c r="F7" s="29"/>
      <c r="G7" s="29"/>
      <c r="H7" s="18"/>
      <c r="I7" s="18"/>
      <c r="J7" s="18"/>
      <c r="K7" s="18"/>
      <c r="L7" s="18"/>
      <c r="M7" s="29"/>
      <c r="N7" s="18"/>
      <c r="O7" s="36"/>
      <c r="P7" s="81"/>
      <c r="Q7" s="42">
        <f t="shared" ref="Q7:Q62" si="0">SUM(D7:P7)</f>
        <v>461</v>
      </c>
      <c r="R7" s="39"/>
      <c r="S7" s="36"/>
      <c r="T7" s="42">
        <f t="shared" ref="T7:T62" si="1">SUM(Q7:S7)</f>
        <v>461</v>
      </c>
    </row>
    <row r="8" spans="1:20" ht="14.4" x14ac:dyDescent="0.3">
      <c r="A8" s="24">
        <v>100397</v>
      </c>
      <c r="B8" s="24" t="s">
        <v>34</v>
      </c>
      <c r="C8" s="48" t="s">
        <v>35</v>
      </c>
      <c r="D8" s="39">
        <v>435</v>
      </c>
      <c r="E8" s="29">
        <v>75</v>
      </c>
      <c r="F8" s="29"/>
      <c r="G8" s="29">
        <v>28.8</v>
      </c>
      <c r="H8" s="18"/>
      <c r="I8" s="18"/>
      <c r="J8" s="18"/>
      <c r="K8" s="18"/>
      <c r="L8" s="18"/>
      <c r="M8" s="29"/>
      <c r="N8" s="18"/>
      <c r="O8" s="36"/>
      <c r="P8" s="81"/>
      <c r="Q8" s="42">
        <f t="shared" si="0"/>
        <v>538.79999999999995</v>
      </c>
      <c r="R8" s="39"/>
      <c r="S8" s="36"/>
      <c r="T8" s="42">
        <f t="shared" si="1"/>
        <v>538.79999999999995</v>
      </c>
    </row>
    <row r="9" spans="1:20" ht="14.4" x14ac:dyDescent="0.3">
      <c r="A9" s="24">
        <v>100399</v>
      </c>
      <c r="B9" s="24" t="s">
        <v>36</v>
      </c>
      <c r="C9" s="48" t="s">
        <v>37</v>
      </c>
      <c r="D9" s="39">
        <v>435</v>
      </c>
      <c r="E9" s="29"/>
      <c r="F9" s="29"/>
      <c r="G9" s="29"/>
      <c r="H9" s="18"/>
      <c r="I9" s="18"/>
      <c r="J9" s="18"/>
      <c r="K9" s="18"/>
      <c r="L9" s="18"/>
      <c r="M9" s="29"/>
      <c r="N9" s="18"/>
      <c r="O9" s="36"/>
      <c r="P9" s="81"/>
      <c r="Q9" s="42">
        <f t="shared" si="0"/>
        <v>435</v>
      </c>
      <c r="R9" s="39">
        <v>-25</v>
      </c>
      <c r="S9" s="36"/>
      <c r="T9" s="42">
        <f t="shared" si="1"/>
        <v>410</v>
      </c>
    </row>
    <row r="10" spans="1:20" ht="14.4" x14ac:dyDescent="0.3">
      <c r="A10" s="24">
        <v>100400</v>
      </c>
      <c r="B10" s="24" t="s">
        <v>38</v>
      </c>
      <c r="C10" s="48" t="s">
        <v>39</v>
      </c>
      <c r="D10" s="39">
        <v>435</v>
      </c>
      <c r="E10" s="29">
        <v>430</v>
      </c>
      <c r="F10" s="29"/>
      <c r="G10" s="29"/>
      <c r="H10" s="18"/>
      <c r="I10" s="18"/>
      <c r="J10" s="18"/>
      <c r="K10" s="18"/>
      <c r="L10" s="18"/>
      <c r="M10" s="29"/>
      <c r="N10" s="18"/>
      <c r="O10" s="36"/>
      <c r="P10" s="81"/>
      <c r="Q10" s="42">
        <f t="shared" si="0"/>
        <v>865</v>
      </c>
      <c r="R10" s="39"/>
      <c r="S10" s="36"/>
      <c r="T10" s="42">
        <f t="shared" si="1"/>
        <v>865</v>
      </c>
    </row>
    <row r="11" spans="1:20" ht="14.4" x14ac:dyDescent="0.3">
      <c r="A11" s="24">
        <v>100401</v>
      </c>
      <c r="B11" s="24" t="s">
        <v>40</v>
      </c>
      <c r="C11" s="48" t="s">
        <v>41</v>
      </c>
      <c r="D11" s="39"/>
      <c r="E11" s="29"/>
      <c r="F11" s="29"/>
      <c r="G11" s="29"/>
      <c r="H11" s="18"/>
      <c r="I11" s="18"/>
      <c r="J11" s="18"/>
      <c r="K11" s="18"/>
      <c r="L11" s="18"/>
      <c r="M11" s="29"/>
      <c r="N11" s="18"/>
      <c r="O11" s="36"/>
      <c r="P11" s="81"/>
      <c r="Q11" s="42">
        <f t="shared" si="0"/>
        <v>0</v>
      </c>
      <c r="R11" s="39"/>
      <c r="S11" s="36"/>
      <c r="T11" s="42">
        <f t="shared" si="1"/>
        <v>0</v>
      </c>
    </row>
    <row r="12" spans="1:20" ht="14.4" x14ac:dyDescent="0.3">
      <c r="A12" s="24">
        <v>100432</v>
      </c>
      <c r="B12" s="24" t="s">
        <v>42</v>
      </c>
      <c r="C12" s="48" t="s">
        <v>43</v>
      </c>
      <c r="D12" s="39">
        <v>435</v>
      </c>
      <c r="E12" s="29"/>
      <c r="F12" s="29"/>
      <c r="G12" s="29"/>
      <c r="H12" s="18"/>
      <c r="I12" s="18"/>
      <c r="J12" s="18"/>
      <c r="K12" s="18"/>
      <c r="L12" s="18"/>
      <c r="M12" s="29"/>
      <c r="N12" s="18"/>
      <c r="O12" s="36"/>
      <c r="P12" s="81"/>
      <c r="Q12" s="42">
        <f t="shared" si="0"/>
        <v>435</v>
      </c>
      <c r="R12" s="39">
        <v>-25</v>
      </c>
      <c r="S12" s="36"/>
      <c r="T12" s="42">
        <f t="shared" si="1"/>
        <v>410</v>
      </c>
    </row>
    <row r="13" spans="1:20" ht="14.4" x14ac:dyDescent="0.3">
      <c r="A13" s="24">
        <v>100480</v>
      </c>
      <c r="B13" s="24" t="s">
        <v>45</v>
      </c>
      <c r="C13" s="48" t="s">
        <v>46</v>
      </c>
      <c r="D13" s="39"/>
      <c r="E13" s="29"/>
      <c r="F13" s="29"/>
      <c r="G13" s="29"/>
      <c r="H13" s="18"/>
      <c r="I13" s="18"/>
      <c r="J13" s="18"/>
      <c r="K13" s="18"/>
      <c r="L13" s="18"/>
      <c r="M13" s="29"/>
      <c r="N13" s="18"/>
      <c r="O13" s="36"/>
      <c r="P13" s="81"/>
      <c r="Q13" s="42">
        <f t="shared" si="0"/>
        <v>0</v>
      </c>
      <c r="R13" s="39"/>
      <c r="S13" s="36"/>
      <c r="T13" s="42">
        <f t="shared" si="1"/>
        <v>0</v>
      </c>
    </row>
    <row r="14" spans="1:20" ht="14.4" x14ac:dyDescent="0.3">
      <c r="A14" s="24">
        <v>100512</v>
      </c>
      <c r="B14" s="24" t="s">
        <v>48</v>
      </c>
      <c r="C14" s="48" t="s">
        <v>49</v>
      </c>
      <c r="D14" s="39"/>
      <c r="E14" s="29"/>
      <c r="F14" s="29"/>
      <c r="G14" s="29"/>
      <c r="H14" s="21"/>
      <c r="I14" s="21"/>
      <c r="J14" s="21"/>
      <c r="K14" s="21"/>
      <c r="L14" s="21"/>
      <c r="M14" s="29">
        <v>75</v>
      </c>
      <c r="N14" s="21"/>
      <c r="O14" s="36"/>
      <c r="P14" s="81"/>
      <c r="Q14" s="42">
        <f t="shared" si="0"/>
        <v>75</v>
      </c>
      <c r="R14" s="39"/>
      <c r="S14" s="36"/>
      <c r="T14" s="42">
        <f t="shared" si="1"/>
        <v>75</v>
      </c>
    </row>
    <row r="15" spans="1:20" ht="14.4" x14ac:dyDescent="0.3">
      <c r="A15" s="24">
        <v>100526</v>
      </c>
      <c r="B15" s="24" t="s">
        <v>50</v>
      </c>
      <c r="C15" s="48" t="s">
        <v>47</v>
      </c>
      <c r="D15" s="39"/>
      <c r="E15" s="29"/>
      <c r="F15" s="29"/>
      <c r="G15" s="29"/>
      <c r="H15" s="21"/>
      <c r="I15" s="21"/>
      <c r="J15" s="21"/>
      <c r="K15" s="21"/>
      <c r="L15" s="21"/>
      <c r="M15" s="29"/>
      <c r="N15" s="21"/>
      <c r="O15" s="36"/>
      <c r="P15" s="81"/>
      <c r="Q15" s="42">
        <f t="shared" si="0"/>
        <v>0</v>
      </c>
      <c r="R15" s="39"/>
      <c r="S15" s="36"/>
      <c r="T15" s="42">
        <f t="shared" si="1"/>
        <v>0</v>
      </c>
    </row>
    <row r="16" spans="1:20" ht="14.4" x14ac:dyDescent="0.3">
      <c r="A16" s="24">
        <v>100560</v>
      </c>
      <c r="B16" s="24" t="s">
        <v>51</v>
      </c>
      <c r="C16" s="48" t="s">
        <v>52</v>
      </c>
      <c r="D16" s="39">
        <v>435</v>
      </c>
      <c r="E16" s="29"/>
      <c r="F16" s="29"/>
      <c r="G16" s="29"/>
      <c r="H16" s="21"/>
      <c r="I16" s="21"/>
      <c r="J16" s="21"/>
      <c r="K16" s="21"/>
      <c r="L16" s="21"/>
      <c r="M16" s="29"/>
      <c r="N16" s="21"/>
      <c r="O16" s="36"/>
      <c r="P16" s="81"/>
      <c r="Q16" s="42">
        <f t="shared" si="0"/>
        <v>435</v>
      </c>
      <c r="R16" s="39">
        <v>-25</v>
      </c>
      <c r="S16" s="36"/>
      <c r="T16" s="42">
        <f t="shared" si="1"/>
        <v>410</v>
      </c>
    </row>
    <row r="17" spans="1:20" ht="14.4" x14ac:dyDescent="0.3">
      <c r="A17" s="24">
        <v>100584</v>
      </c>
      <c r="B17" s="24" t="s">
        <v>53</v>
      </c>
      <c r="C17" s="48" t="s">
        <v>54</v>
      </c>
      <c r="D17" s="39">
        <v>435</v>
      </c>
      <c r="E17" s="29"/>
      <c r="F17" s="29"/>
      <c r="G17" s="29"/>
      <c r="H17" s="18"/>
      <c r="I17" s="18"/>
      <c r="J17" s="18"/>
      <c r="K17" s="18"/>
      <c r="L17" s="18"/>
      <c r="M17" s="29"/>
      <c r="N17" s="18"/>
      <c r="O17" s="36"/>
      <c r="P17" s="81"/>
      <c r="Q17" s="42">
        <f t="shared" si="0"/>
        <v>435</v>
      </c>
      <c r="R17" s="39"/>
      <c r="S17" s="36"/>
      <c r="T17" s="42">
        <f t="shared" si="1"/>
        <v>435</v>
      </c>
    </row>
    <row r="18" spans="1:20" ht="14.4" x14ac:dyDescent="0.3">
      <c r="A18" s="24">
        <v>100654</v>
      </c>
      <c r="B18" s="24" t="s">
        <v>55</v>
      </c>
      <c r="C18" s="48" t="s">
        <v>56</v>
      </c>
      <c r="D18" s="39">
        <v>435</v>
      </c>
      <c r="E18" s="29">
        <v>645</v>
      </c>
      <c r="F18" s="29"/>
      <c r="G18" s="29">
        <v>36</v>
      </c>
      <c r="H18" s="21"/>
      <c r="I18" s="21"/>
      <c r="J18" s="21"/>
      <c r="K18" s="21"/>
      <c r="L18" s="21"/>
      <c r="M18" s="29"/>
      <c r="N18" s="21"/>
      <c r="O18" s="36"/>
      <c r="P18" s="81"/>
      <c r="Q18" s="42">
        <f t="shared" si="0"/>
        <v>1116</v>
      </c>
      <c r="R18" s="39"/>
      <c r="S18" s="36"/>
      <c r="T18" s="42">
        <f t="shared" si="1"/>
        <v>1116</v>
      </c>
    </row>
    <row r="19" spans="1:20" ht="14.4" x14ac:dyDescent="0.3">
      <c r="A19" s="24">
        <v>100658</v>
      </c>
      <c r="B19" s="24" t="s">
        <v>57</v>
      </c>
      <c r="C19" s="48" t="s">
        <v>58</v>
      </c>
      <c r="D19" s="39">
        <v>435</v>
      </c>
      <c r="E19" s="29">
        <v>720</v>
      </c>
      <c r="F19" s="29"/>
      <c r="G19" s="29"/>
      <c r="H19" s="21"/>
      <c r="I19" s="21"/>
      <c r="J19" s="21"/>
      <c r="K19" s="21"/>
      <c r="L19" s="21"/>
      <c r="M19" s="29"/>
      <c r="N19" s="21"/>
      <c r="O19" s="36"/>
      <c r="P19" s="81"/>
      <c r="Q19" s="42">
        <f t="shared" si="0"/>
        <v>1155</v>
      </c>
      <c r="R19" s="39"/>
      <c r="S19" s="36"/>
      <c r="T19" s="42">
        <f t="shared" si="1"/>
        <v>1155</v>
      </c>
    </row>
    <row r="20" spans="1:20" ht="14.4" x14ac:dyDescent="0.3">
      <c r="A20" s="24">
        <v>100809</v>
      </c>
      <c r="B20" s="24" t="s">
        <v>59</v>
      </c>
      <c r="C20" s="48" t="s">
        <v>60</v>
      </c>
      <c r="D20" s="39"/>
      <c r="E20" s="29"/>
      <c r="F20" s="29"/>
      <c r="G20" s="29"/>
      <c r="H20" s="21"/>
      <c r="I20" s="21"/>
      <c r="J20" s="21"/>
      <c r="K20" s="21"/>
      <c r="L20" s="21"/>
      <c r="M20" s="29"/>
      <c r="N20" s="21"/>
      <c r="O20" s="36"/>
      <c r="P20" s="81"/>
      <c r="Q20" s="42">
        <f t="shared" si="0"/>
        <v>0</v>
      </c>
      <c r="R20" s="39"/>
      <c r="S20" s="36"/>
      <c r="T20" s="42">
        <f t="shared" si="1"/>
        <v>0</v>
      </c>
    </row>
    <row r="21" spans="1:20" ht="14.4" x14ac:dyDescent="0.3">
      <c r="A21" s="24">
        <v>100812</v>
      </c>
      <c r="B21" s="24" t="s">
        <v>61</v>
      </c>
      <c r="C21" s="48" t="s">
        <v>62</v>
      </c>
      <c r="D21" s="39">
        <v>435</v>
      </c>
      <c r="E21" s="29">
        <v>512</v>
      </c>
      <c r="F21" s="29"/>
      <c r="G21" s="29"/>
      <c r="H21" s="18"/>
      <c r="I21" s="18"/>
      <c r="J21" s="18"/>
      <c r="K21" s="18"/>
      <c r="L21" s="18"/>
      <c r="M21" s="29"/>
      <c r="N21" s="18"/>
      <c r="O21" s="36"/>
      <c r="P21" s="81"/>
      <c r="Q21" s="42">
        <f t="shared" si="0"/>
        <v>947</v>
      </c>
      <c r="R21" s="39"/>
      <c r="S21" s="36"/>
      <c r="T21" s="42">
        <f t="shared" si="1"/>
        <v>947</v>
      </c>
    </row>
    <row r="22" spans="1:20" ht="14.4" x14ac:dyDescent="0.3">
      <c r="A22" s="24">
        <v>101068</v>
      </c>
      <c r="B22" s="24" t="s">
        <v>63</v>
      </c>
      <c r="C22" s="48" t="s">
        <v>47</v>
      </c>
      <c r="D22" s="39">
        <v>435</v>
      </c>
      <c r="E22" s="29"/>
      <c r="F22" s="29"/>
      <c r="G22" s="29"/>
      <c r="H22" s="18"/>
      <c r="I22" s="18"/>
      <c r="J22" s="18"/>
      <c r="K22" s="18"/>
      <c r="L22" s="18"/>
      <c r="M22" s="29"/>
      <c r="N22" s="18"/>
      <c r="O22" s="36"/>
      <c r="P22" s="81"/>
      <c r="Q22" s="42">
        <f t="shared" si="0"/>
        <v>435</v>
      </c>
      <c r="R22" s="39"/>
      <c r="S22" s="36"/>
      <c r="T22" s="42">
        <f t="shared" si="1"/>
        <v>435</v>
      </c>
    </row>
    <row r="23" spans="1:20" ht="14.4" x14ac:dyDescent="0.3">
      <c r="A23" s="24">
        <v>101069</v>
      </c>
      <c r="B23" s="24" t="s">
        <v>64</v>
      </c>
      <c r="C23" s="48" t="s">
        <v>65</v>
      </c>
      <c r="D23" s="39">
        <v>435</v>
      </c>
      <c r="E23" s="29"/>
      <c r="F23" s="29"/>
      <c r="G23" s="29"/>
      <c r="H23" s="18"/>
      <c r="I23" s="18"/>
      <c r="J23" s="18"/>
      <c r="K23" s="18"/>
      <c r="L23" s="18"/>
      <c r="M23" s="29"/>
      <c r="N23" s="18"/>
      <c r="O23" s="36"/>
      <c r="P23" s="81"/>
      <c r="Q23" s="42">
        <f t="shared" si="0"/>
        <v>435</v>
      </c>
      <c r="R23" s="39"/>
      <c r="S23" s="36"/>
      <c r="T23" s="42">
        <f t="shared" si="1"/>
        <v>435</v>
      </c>
    </row>
    <row r="24" spans="1:20" ht="14.4" x14ac:dyDescent="0.3">
      <c r="A24" s="24">
        <v>101071</v>
      </c>
      <c r="B24" s="24" t="s">
        <v>66</v>
      </c>
      <c r="C24" s="48" t="s">
        <v>41</v>
      </c>
      <c r="D24" s="39">
        <v>435</v>
      </c>
      <c r="E24" s="29"/>
      <c r="F24" s="29"/>
      <c r="G24" s="29"/>
      <c r="H24" s="18"/>
      <c r="I24" s="18"/>
      <c r="J24" s="18"/>
      <c r="K24" s="18"/>
      <c r="L24" s="18"/>
      <c r="M24" s="29"/>
      <c r="N24" s="18"/>
      <c r="O24" s="36"/>
      <c r="P24" s="81"/>
      <c r="Q24" s="42">
        <f t="shared" si="0"/>
        <v>435</v>
      </c>
      <c r="R24" s="39"/>
      <c r="S24" s="36"/>
      <c r="T24" s="42">
        <f t="shared" si="1"/>
        <v>435</v>
      </c>
    </row>
    <row r="25" spans="1:20" ht="14.4" x14ac:dyDescent="0.3">
      <c r="A25" s="24">
        <v>101072</v>
      </c>
      <c r="B25" s="24" t="s">
        <v>67</v>
      </c>
      <c r="C25" s="48" t="s">
        <v>68</v>
      </c>
      <c r="D25" s="39">
        <v>435</v>
      </c>
      <c r="E25" s="29"/>
      <c r="F25" s="29"/>
      <c r="G25" s="29"/>
      <c r="H25" s="18"/>
      <c r="I25" s="18"/>
      <c r="J25" s="18"/>
      <c r="K25" s="18"/>
      <c r="L25" s="18"/>
      <c r="M25" s="29"/>
      <c r="N25" s="18"/>
      <c r="O25" s="36"/>
      <c r="P25" s="81"/>
      <c r="Q25" s="42">
        <f t="shared" si="0"/>
        <v>435</v>
      </c>
      <c r="R25" s="39"/>
      <c r="S25" s="36"/>
      <c r="T25" s="42">
        <f t="shared" si="1"/>
        <v>435</v>
      </c>
    </row>
    <row r="26" spans="1:20" ht="14.4" x14ac:dyDescent="0.3">
      <c r="A26" s="24">
        <v>101073</v>
      </c>
      <c r="B26" s="24" t="s">
        <v>69</v>
      </c>
      <c r="C26" s="48" t="s">
        <v>70</v>
      </c>
      <c r="D26" s="39">
        <v>435</v>
      </c>
      <c r="E26" s="29">
        <v>1383</v>
      </c>
      <c r="F26" s="29"/>
      <c r="G26" s="29"/>
      <c r="H26" s="18"/>
      <c r="I26" s="18"/>
      <c r="J26" s="101">
        <v>138.1</v>
      </c>
      <c r="K26" s="18"/>
      <c r="L26" s="18"/>
      <c r="M26" s="29"/>
      <c r="N26" s="18"/>
      <c r="O26" s="36"/>
      <c r="P26" s="81"/>
      <c r="Q26" s="42">
        <f t="shared" si="0"/>
        <v>1956.1</v>
      </c>
      <c r="R26" s="39"/>
      <c r="S26" s="36"/>
      <c r="T26" s="42">
        <f t="shared" si="1"/>
        <v>1956.1</v>
      </c>
    </row>
    <row r="27" spans="1:20" ht="14.4" x14ac:dyDescent="0.3">
      <c r="A27" s="24">
        <v>101074</v>
      </c>
      <c r="B27" s="24" t="s">
        <v>71</v>
      </c>
      <c r="C27" s="48" t="s">
        <v>72</v>
      </c>
      <c r="D27" s="39">
        <v>435</v>
      </c>
      <c r="E27" s="29"/>
      <c r="F27" s="29"/>
      <c r="G27" s="29"/>
      <c r="H27" s="18"/>
      <c r="I27" s="18"/>
      <c r="J27" s="18"/>
      <c r="K27" s="18"/>
      <c r="L27" s="18"/>
      <c r="M27" s="29"/>
      <c r="N27" s="18"/>
      <c r="O27" s="36"/>
      <c r="P27" s="81"/>
      <c r="Q27" s="42">
        <f t="shared" si="0"/>
        <v>435</v>
      </c>
      <c r="R27" s="39"/>
      <c r="S27" s="36"/>
      <c r="T27" s="42">
        <f t="shared" si="1"/>
        <v>435</v>
      </c>
    </row>
    <row r="28" spans="1:20" ht="14.4" x14ac:dyDescent="0.3">
      <c r="A28" s="24">
        <v>101075</v>
      </c>
      <c r="B28" s="24" t="s">
        <v>73</v>
      </c>
      <c r="C28" s="48" t="s">
        <v>74</v>
      </c>
      <c r="D28" s="39">
        <v>435</v>
      </c>
      <c r="E28" s="29">
        <v>660</v>
      </c>
      <c r="F28" s="29"/>
      <c r="G28" s="29"/>
      <c r="H28" s="18"/>
      <c r="I28" s="18"/>
      <c r="J28" s="18"/>
      <c r="K28" s="18"/>
      <c r="L28" s="18"/>
      <c r="M28" s="29"/>
      <c r="N28" s="18"/>
      <c r="O28" s="36"/>
      <c r="P28" s="81"/>
      <c r="Q28" s="42">
        <f t="shared" si="0"/>
        <v>1095</v>
      </c>
      <c r="R28" s="39"/>
      <c r="S28" s="36"/>
      <c r="T28" s="42">
        <f t="shared" si="1"/>
        <v>1095</v>
      </c>
    </row>
    <row r="29" spans="1:20" ht="14.4" x14ac:dyDescent="0.3">
      <c r="A29" s="24">
        <v>101076</v>
      </c>
      <c r="B29" s="24" t="s">
        <v>75</v>
      </c>
      <c r="C29" s="48" t="s">
        <v>76</v>
      </c>
      <c r="D29" s="39">
        <v>435</v>
      </c>
      <c r="E29" s="29"/>
      <c r="F29" s="29"/>
      <c r="G29" s="29"/>
      <c r="H29" s="49"/>
      <c r="I29" s="49"/>
      <c r="J29" s="49"/>
      <c r="K29" s="49"/>
      <c r="L29" s="49"/>
      <c r="M29" s="29"/>
      <c r="N29" s="49"/>
      <c r="O29" s="50"/>
      <c r="P29" s="82"/>
      <c r="Q29" s="42">
        <f t="shared" si="0"/>
        <v>435</v>
      </c>
      <c r="R29" s="39"/>
      <c r="S29" s="50"/>
      <c r="T29" s="51">
        <f t="shared" si="1"/>
        <v>435</v>
      </c>
    </row>
    <row r="30" spans="1:20" ht="14.4" x14ac:dyDescent="0.3">
      <c r="A30" s="24">
        <v>101077</v>
      </c>
      <c r="B30" s="24" t="s">
        <v>77</v>
      </c>
      <c r="C30" s="48" t="s">
        <v>28</v>
      </c>
      <c r="D30" s="39">
        <v>435</v>
      </c>
      <c r="E30" s="29"/>
      <c r="F30" s="29"/>
      <c r="G30" s="29"/>
      <c r="H30" s="18"/>
      <c r="I30" s="18"/>
      <c r="J30" s="18"/>
      <c r="K30" s="18"/>
      <c r="L30" s="18"/>
      <c r="M30" s="29"/>
      <c r="N30" s="18"/>
      <c r="O30" s="36"/>
      <c r="P30" s="81"/>
      <c r="Q30" s="42">
        <f t="shared" si="0"/>
        <v>435</v>
      </c>
      <c r="R30" s="39">
        <v>-25</v>
      </c>
      <c r="S30" s="36"/>
      <c r="T30" s="42">
        <f t="shared" si="1"/>
        <v>410</v>
      </c>
    </row>
    <row r="31" spans="1:20" ht="14.4" x14ac:dyDescent="0.3">
      <c r="A31" s="24">
        <v>101078</v>
      </c>
      <c r="B31" s="24" t="s">
        <v>78</v>
      </c>
      <c r="C31" s="48" t="s">
        <v>79</v>
      </c>
      <c r="D31" s="39">
        <v>435</v>
      </c>
      <c r="E31" s="29">
        <v>645</v>
      </c>
      <c r="F31" s="29"/>
      <c r="G31" s="29"/>
      <c r="H31" s="18"/>
      <c r="I31" s="18"/>
      <c r="J31" s="18"/>
      <c r="K31" s="18"/>
      <c r="L31" s="18"/>
      <c r="M31" s="29"/>
      <c r="N31" s="18"/>
      <c r="O31" s="36"/>
      <c r="P31" s="81"/>
      <c r="Q31" s="42">
        <f t="shared" si="0"/>
        <v>1080</v>
      </c>
      <c r="R31" s="39"/>
      <c r="S31" s="36"/>
      <c r="T31" s="42">
        <f t="shared" si="1"/>
        <v>1080</v>
      </c>
    </row>
    <row r="32" spans="1:20" ht="14.4" x14ac:dyDescent="0.3">
      <c r="A32" s="24">
        <v>101079</v>
      </c>
      <c r="B32" s="24" t="s">
        <v>80</v>
      </c>
      <c r="C32" s="48" t="s">
        <v>81</v>
      </c>
      <c r="D32" s="39">
        <v>435</v>
      </c>
      <c r="E32" s="29">
        <v>77</v>
      </c>
      <c r="F32" s="29"/>
      <c r="G32" s="29"/>
      <c r="H32" s="18"/>
      <c r="I32" s="18"/>
      <c r="J32" s="18"/>
      <c r="K32" s="18"/>
      <c r="L32" s="18"/>
      <c r="M32" s="29"/>
      <c r="N32" s="18"/>
      <c r="O32" s="36"/>
      <c r="P32" s="81"/>
      <c r="Q32" s="42">
        <f t="shared" si="0"/>
        <v>512</v>
      </c>
      <c r="R32" s="39"/>
      <c r="S32" s="36"/>
      <c r="T32" s="42">
        <f t="shared" si="1"/>
        <v>512</v>
      </c>
    </row>
    <row r="33" spans="1:20" ht="14.4" x14ac:dyDescent="0.3">
      <c r="A33" s="24">
        <v>101080</v>
      </c>
      <c r="B33" s="24" t="s">
        <v>82</v>
      </c>
      <c r="C33" s="48" t="s">
        <v>83</v>
      </c>
      <c r="D33" s="39">
        <v>403</v>
      </c>
      <c r="E33" s="29">
        <v>269</v>
      </c>
      <c r="F33" s="29"/>
      <c r="G33" s="29"/>
      <c r="H33" s="18"/>
      <c r="I33" s="18"/>
      <c r="J33" s="18"/>
      <c r="K33" s="18"/>
      <c r="L33" s="18"/>
      <c r="M33" s="29"/>
      <c r="N33" s="18"/>
      <c r="O33" s="36"/>
      <c r="P33" s="81"/>
      <c r="Q33" s="42">
        <f t="shared" si="0"/>
        <v>672</v>
      </c>
      <c r="R33" s="39"/>
      <c r="S33" s="36"/>
      <c r="T33" s="42">
        <f t="shared" si="1"/>
        <v>672</v>
      </c>
    </row>
    <row r="34" spans="1:20" ht="14.4" x14ac:dyDescent="0.3">
      <c r="A34" s="24">
        <v>101086</v>
      </c>
      <c r="B34" s="24" t="s">
        <v>33</v>
      </c>
      <c r="C34" s="48" t="s">
        <v>84</v>
      </c>
      <c r="D34" s="39"/>
      <c r="E34" s="29"/>
      <c r="F34" s="29"/>
      <c r="G34" s="29"/>
      <c r="H34" s="18"/>
      <c r="I34" s="18"/>
      <c r="J34" s="18"/>
      <c r="K34" s="18"/>
      <c r="L34" s="18"/>
      <c r="M34" s="29">
        <v>75</v>
      </c>
      <c r="N34" s="18"/>
      <c r="O34" s="36"/>
      <c r="P34" s="81"/>
      <c r="Q34" s="42">
        <f t="shared" si="0"/>
        <v>75</v>
      </c>
      <c r="R34" s="39"/>
      <c r="S34" s="36"/>
      <c r="T34" s="42">
        <f t="shared" si="1"/>
        <v>75</v>
      </c>
    </row>
    <row r="35" spans="1:20" ht="14.4" x14ac:dyDescent="0.3">
      <c r="A35" s="24">
        <v>101217</v>
      </c>
      <c r="B35" s="24" t="s">
        <v>85</v>
      </c>
      <c r="C35" s="48" t="s">
        <v>86</v>
      </c>
      <c r="D35" s="39"/>
      <c r="E35" s="29"/>
      <c r="F35" s="29"/>
      <c r="G35" s="29"/>
      <c r="H35" s="18"/>
      <c r="I35" s="18"/>
      <c r="J35" s="18"/>
      <c r="K35" s="18"/>
      <c r="L35" s="18"/>
      <c r="M35" s="29">
        <v>75</v>
      </c>
      <c r="N35" s="18"/>
      <c r="O35" s="36"/>
      <c r="P35" s="81"/>
      <c r="Q35" s="42">
        <f t="shared" si="0"/>
        <v>75</v>
      </c>
      <c r="R35" s="39"/>
      <c r="S35" s="36"/>
      <c r="T35" s="42">
        <f t="shared" si="1"/>
        <v>75</v>
      </c>
    </row>
    <row r="36" spans="1:20" ht="14.4" x14ac:dyDescent="0.3">
      <c r="A36" s="24">
        <v>101218</v>
      </c>
      <c r="B36" s="24" t="s">
        <v>87</v>
      </c>
      <c r="C36" s="48" t="s">
        <v>88</v>
      </c>
      <c r="D36" s="39"/>
      <c r="E36" s="29"/>
      <c r="F36" s="29"/>
      <c r="G36" s="29"/>
      <c r="H36" s="49"/>
      <c r="I36" s="49"/>
      <c r="J36" s="49"/>
      <c r="K36" s="49"/>
      <c r="L36" s="49"/>
      <c r="M36" s="66"/>
      <c r="N36" s="49"/>
      <c r="O36" s="50"/>
      <c r="P36" s="82"/>
      <c r="Q36" s="42">
        <f t="shared" si="0"/>
        <v>0</v>
      </c>
      <c r="R36" s="39"/>
      <c r="S36" s="36"/>
      <c r="T36" s="42">
        <f t="shared" si="1"/>
        <v>0</v>
      </c>
    </row>
    <row r="37" spans="1:20" ht="14.4" x14ac:dyDescent="0.3">
      <c r="A37" s="59">
        <v>101267</v>
      </c>
      <c r="B37" s="59" t="s">
        <v>89</v>
      </c>
      <c r="C37" s="60" t="s">
        <v>49</v>
      </c>
      <c r="D37" s="39">
        <v>435</v>
      </c>
      <c r="E37" s="29">
        <v>645</v>
      </c>
      <c r="F37" s="29"/>
      <c r="G37" s="29"/>
      <c r="H37" s="18"/>
      <c r="I37" s="18"/>
      <c r="J37" s="18"/>
      <c r="K37" s="18"/>
      <c r="L37" s="18"/>
      <c r="M37" s="19"/>
      <c r="N37" s="18"/>
      <c r="O37" s="36"/>
      <c r="P37" s="81"/>
      <c r="Q37" s="42">
        <f t="shared" si="0"/>
        <v>1080</v>
      </c>
      <c r="R37" s="39"/>
      <c r="S37" s="36"/>
      <c r="T37" s="42">
        <f t="shared" si="1"/>
        <v>1080</v>
      </c>
    </row>
    <row r="38" spans="1:20" ht="14.4" x14ac:dyDescent="0.3">
      <c r="A38" s="59">
        <v>101268</v>
      </c>
      <c r="B38" s="59" t="s">
        <v>90</v>
      </c>
      <c r="C38" s="60" t="s">
        <v>47</v>
      </c>
      <c r="D38" s="39"/>
      <c r="E38" s="29"/>
      <c r="F38" s="29"/>
      <c r="G38" s="29"/>
      <c r="H38" s="18"/>
      <c r="I38" s="18"/>
      <c r="J38" s="18"/>
      <c r="K38" s="18"/>
      <c r="L38" s="18"/>
      <c r="M38" s="19"/>
      <c r="N38" s="18"/>
      <c r="O38" s="36"/>
      <c r="P38" s="81"/>
      <c r="Q38" s="42">
        <f t="shared" si="0"/>
        <v>0</v>
      </c>
      <c r="R38" s="39"/>
      <c r="S38" s="36"/>
      <c r="T38" s="42">
        <f t="shared" si="1"/>
        <v>0</v>
      </c>
    </row>
    <row r="39" spans="1:20" ht="14.4" x14ac:dyDescent="0.3">
      <c r="A39" s="59">
        <v>101269</v>
      </c>
      <c r="B39" s="59" t="s">
        <v>91</v>
      </c>
      <c r="C39" s="60" t="s">
        <v>92</v>
      </c>
      <c r="D39" s="39">
        <v>435</v>
      </c>
      <c r="E39" s="29"/>
      <c r="F39" s="29"/>
      <c r="G39" s="29"/>
      <c r="H39" s="18"/>
      <c r="I39" s="18"/>
      <c r="J39" s="18"/>
      <c r="K39" s="18"/>
      <c r="L39" s="18"/>
      <c r="M39" s="19"/>
      <c r="N39" s="18"/>
      <c r="O39" s="36"/>
      <c r="P39" s="81"/>
      <c r="Q39" s="42">
        <f t="shared" si="0"/>
        <v>435</v>
      </c>
      <c r="R39" s="39"/>
      <c r="S39" s="36"/>
      <c r="T39" s="42">
        <f t="shared" si="1"/>
        <v>435</v>
      </c>
    </row>
    <row r="40" spans="1:20" ht="14.4" x14ac:dyDescent="0.3">
      <c r="A40" s="59">
        <v>101270</v>
      </c>
      <c r="B40" s="59" t="s">
        <v>93</v>
      </c>
      <c r="C40" s="60" t="s">
        <v>88</v>
      </c>
      <c r="D40" s="39">
        <v>435</v>
      </c>
      <c r="E40" s="29"/>
      <c r="F40" s="29"/>
      <c r="G40" s="29"/>
      <c r="H40" s="18"/>
      <c r="I40" s="18"/>
      <c r="J40" s="18"/>
      <c r="K40" s="18"/>
      <c r="L40" s="18"/>
      <c r="M40" s="19"/>
      <c r="N40" s="18"/>
      <c r="O40" s="36"/>
      <c r="P40" s="81"/>
      <c r="Q40" s="42">
        <f t="shared" si="0"/>
        <v>435</v>
      </c>
      <c r="R40" s="39"/>
      <c r="S40" s="36"/>
      <c r="T40" s="42">
        <f t="shared" si="1"/>
        <v>435</v>
      </c>
    </row>
    <row r="41" spans="1:20" ht="14.4" x14ac:dyDescent="0.3">
      <c r="A41" s="59">
        <v>101271</v>
      </c>
      <c r="B41" s="59" t="s">
        <v>94</v>
      </c>
      <c r="C41" s="60" t="s">
        <v>95</v>
      </c>
      <c r="D41" s="39">
        <v>435</v>
      </c>
      <c r="E41" s="29"/>
      <c r="F41" s="29"/>
      <c r="G41" s="29"/>
      <c r="H41" s="18"/>
      <c r="I41" s="18"/>
      <c r="J41" s="18"/>
      <c r="K41" s="18"/>
      <c r="L41" s="18"/>
      <c r="M41" s="19"/>
      <c r="N41" s="18"/>
      <c r="O41" s="36"/>
      <c r="P41" s="81"/>
      <c r="Q41" s="42">
        <f t="shared" si="0"/>
        <v>435</v>
      </c>
      <c r="R41" s="39"/>
      <c r="S41" s="36"/>
      <c r="T41" s="42">
        <f t="shared" si="1"/>
        <v>435</v>
      </c>
    </row>
    <row r="42" spans="1:20" ht="14.4" x14ac:dyDescent="0.3">
      <c r="A42" s="59">
        <v>101272</v>
      </c>
      <c r="B42" s="59" t="s">
        <v>96</v>
      </c>
      <c r="C42" s="60" t="s">
        <v>97</v>
      </c>
      <c r="D42" s="39">
        <v>435</v>
      </c>
      <c r="E42" s="29"/>
      <c r="F42" s="29"/>
      <c r="G42" s="29"/>
      <c r="H42" s="18"/>
      <c r="I42" s="18"/>
      <c r="J42" s="18"/>
      <c r="K42" s="18"/>
      <c r="L42" s="18"/>
      <c r="M42" s="19"/>
      <c r="N42" s="18"/>
      <c r="O42" s="36"/>
      <c r="P42" s="81"/>
      <c r="Q42" s="42">
        <f t="shared" si="0"/>
        <v>435</v>
      </c>
      <c r="R42" s="39"/>
      <c r="S42" s="36"/>
      <c r="T42" s="42">
        <f t="shared" si="1"/>
        <v>435</v>
      </c>
    </row>
    <row r="43" spans="1:20" ht="14.4" x14ac:dyDescent="0.3">
      <c r="A43" s="59">
        <v>101273</v>
      </c>
      <c r="B43" s="59" t="s">
        <v>98</v>
      </c>
      <c r="C43" s="60" t="s">
        <v>99</v>
      </c>
      <c r="D43" s="39">
        <v>435</v>
      </c>
      <c r="E43" s="29">
        <v>893</v>
      </c>
      <c r="F43" s="29"/>
      <c r="G43" s="29">
        <v>297.45</v>
      </c>
      <c r="H43" s="18"/>
      <c r="I43" s="18"/>
      <c r="J43" s="18"/>
      <c r="K43" s="18"/>
      <c r="L43" s="18"/>
      <c r="M43" s="19"/>
      <c r="N43" s="18"/>
      <c r="O43" s="36"/>
      <c r="P43" s="81"/>
      <c r="Q43" s="42">
        <f t="shared" si="0"/>
        <v>1625.45</v>
      </c>
      <c r="R43" s="39"/>
      <c r="S43" s="36"/>
      <c r="T43" s="42">
        <f t="shared" si="1"/>
        <v>1625.45</v>
      </c>
    </row>
    <row r="44" spans="1:20" ht="14.4" x14ac:dyDescent="0.3">
      <c r="A44" s="59">
        <v>101274</v>
      </c>
      <c r="B44" s="59" t="s">
        <v>100</v>
      </c>
      <c r="C44" s="60" t="s">
        <v>101</v>
      </c>
      <c r="D44" s="39"/>
      <c r="E44" s="29"/>
      <c r="F44" s="29"/>
      <c r="G44" s="29"/>
      <c r="H44" s="18"/>
      <c r="I44" s="18"/>
      <c r="J44" s="18"/>
      <c r="K44" s="18"/>
      <c r="L44" s="18"/>
      <c r="M44" s="19"/>
      <c r="N44" s="18"/>
      <c r="O44" s="36"/>
      <c r="P44" s="81"/>
      <c r="Q44" s="42">
        <f t="shared" si="0"/>
        <v>0</v>
      </c>
      <c r="R44" s="39"/>
      <c r="S44" s="36"/>
      <c r="T44" s="42">
        <f t="shared" si="1"/>
        <v>0</v>
      </c>
    </row>
    <row r="45" spans="1:20" ht="14.4" x14ac:dyDescent="0.3">
      <c r="A45" s="59">
        <v>101275</v>
      </c>
      <c r="B45" s="59" t="s">
        <v>102</v>
      </c>
      <c r="C45" s="60" t="s">
        <v>103</v>
      </c>
      <c r="D45" s="39">
        <v>435</v>
      </c>
      <c r="E45" s="29"/>
      <c r="F45" s="29"/>
      <c r="G45" s="29"/>
      <c r="H45" s="18"/>
      <c r="I45" s="18"/>
      <c r="J45" s="18"/>
      <c r="K45" s="18"/>
      <c r="L45" s="18"/>
      <c r="M45" s="19"/>
      <c r="N45" s="18"/>
      <c r="O45" s="36"/>
      <c r="P45" s="81"/>
      <c r="Q45" s="42">
        <f t="shared" si="0"/>
        <v>435</v>
      </c>
      <c r="R45" s="39"/>
      <c r="S45" s="36"/>
      <c r="T45" s="42">
        <f t="shared" si="1"/>
        <v>435</v>
      </c>
    </row>
    <row r="46" spans="1:20" ht="14.4" x14ac:dyDescent="0.3">
      <c r="A46" s="59">
        <v>101276</v>
      </c>
      <c r="B46" s="59" t="s">
        <v>104</v>
      </c>
      <c r="C46" s="60" t="s">
        <v>44</v>
      </c>
      <c r="D46" s="39">
        <v>435</v>
      </c>
      <c r="E46" s="29">
        <v>360</v>
      </c>
      <c r="F46" s="29"/>
      <c r="G46" s="29"/>
      <c r="H46" s="18"/>
      <c r="I46" s="18"/>
      <c r="J46" s="18"/>
      <c r="K46" s="18"/>
      <c r="L46" s="18"/>
      <c r="M46" s="19"/>
      <c r="N46" s="18"/>
      <c r="O46" s="36"/>
      <c r="P46" s="81"/>
      <c r="Q46" s="42">
        <f t="shared" si="0"/>
        <v>795</v>
      </c>
      <c r="R46" s="39"/>
      <c r="S46" s="36"/>
      <c r="T46" s="42">
        <f t="shared" si="1"/>
        <v>795</v>
      </c>
    </row>
    <row r="47" spans="1:20" ht="14.4" x14ac:dyDescent="0.3">
      <c r="A47" s="59">
        <v>101277</v>
      </c>
      <c r="B47" s="59" t="s">
        <v>105</v>
      </c>
      <c r="C47" s="60" t="s">
        <v>106</v>
      </c>
      <c r="D47" s="39">
        <v>435</v>
      </c>
      <c r="E47" s="29">
        <v>645</v>
      </c>
      <c r="F47" s="29"/>
      <c r="G47" s="29"/>
      <c r="H47" s="18"/>
      <c r="I47" s="18"/>
      <c r="J47" s="18"/>
      <c r="K47" s="18"/>
      <c r="L47" s="18"/>
      <c r="M47" s="19"/>
      <c r="N47" s="18"/>
      <c r="O47" s="36"/>
      <c r="P47" s="81"/>
      <c r="Q47" s="42">
        <f t="shared" si="0"/>
        <v>1080</v>
      </c>
      <c r="R47" s="39"/>
      <c r="S47" s="36"/>
      <c r="T47" s="42">
        <f t="shared" si="1"/>
        <v>1080</v>
      </c>
    </row>
    <row r="48" spans="1:20" ht="14.4" x14ac:dyDescent="0.3">
      <c r="A48" s="59">
        <v>101278</v>
      </c>
      <c r="B48" s="59" t="s">
        <v>29</v>
      </c>
      <c r="C48" s="60" t="s">
        <v>81</v>
      </c>
      <c r="D48" s="39">
        <v>435</v>
      </c>
      <c r="E48" s="29"/>
      <c r="F48" s="29"/>
      <c r="G48" s="29"/>
      <c r="H48" s="18"/>
      <c r="I48" s="18"/>
      <c r="J48" s="18"/>
      <c r="K48" s="18"/>
      <c r="L48" s="18"/>
      <c r="M48" s="19"/>
      <c r="N48" s="18"/>
      <c r="O48" s="36"/>
      <c r="P48" s="81"/>
      <c r="Q48" s="42">
        <f t="shared" si="0"/>
        <v>435</v>
      </c>
      <c r="R48" s="39"/>
      <c r="S48" s="36"/>
      <c r="T48" s="42">
        <f t="shared" si="1"/>
        <v>435</v>
      </c>
    </row>
    <row r="49" spans="1:20" ht="14.4" x14ac:dyDescent="0.3">
      <c r="A49" s="24">
        <v>101431</v>
      </c>
      <c r="B49" s="24" t="s">
        <v>107</v>
      </c>
      <c r="C49" s="60" t="s">
        <v>108</v>
      </c>
      <c r="D49" s="39">
        <v>435</v>
      </c>
      <c r="E49" s="29"/>
      <c r="F49" s="29"/>
      <c r="G49" s="29"/>
      <c r="H49" s="18"/>
      <c r="I49" s="18"/>
      <c r="J49" s="18"/>
      <c r="K49" s="18"/>
      <c r="L49" s="18"/>
      <c r="M49" s="19"/>
      <c r="N49" s="18"/>
      <c r="O49" s="36"/>
      <c r="P49" s="81"/>
      <c r="Q49" s="42">
        <f t="shared" si="0"/>
        <v>435</v>
      </c>
      <c r="R49" s="39"/>
      <c r="S49" s="36"/>
      <c r="T49" s="42">
        <f t="shared" si="1"/>
        <v>435</v>
      </c>
    </row>
    <row r="50" spans="1:20" ht="14.4" x14ac:dyDescent="0.3">
      <c r="A50" s="24">
        <v>101432</v>
      </c>
      <c r="B50" s="24" t="s">
        <v>109</v>
      </c>
      <c r="C50" s="60" t="s">
        <v>110</v>
      </c>
      <c r="D50" s="39">
        <v>435</v>
      </c>
      <c r="E50" s="29">
        <v>645</v>
      </c>
      <c r="F50" s="29"/>
      <c r="G50" s="29"/>
      <c r="H50" s="18"/>
      <c r="I50" s="18"/>
      <c r="J50" s="18"/>
      <c r="K50" s="18"/>
      <c r="L50" s="18"/>
      <c r="M50" s="19"/>
      <c r="N50" s="18"/>
      <c r="O50" s="36"/>
      <c r="P50" s="81"/>
      <c r="Q50" s="42">
        <f t="shared" si="0"/>
        <v>1080</v>
      </c>
      <c r="R50" s="39"/>
      <c r="S50" s="36"/>
      <c r="T50" s="42">
        <f t="shared" si="1"/>
        <v>1080</v>
      </c>
    </row>
    <row r="51" spans="1:20" ht="14.4" x14ac:dyDescent="0.3">
      <c r="A51" s="24">
        <v>101433</v>
      </c>
      <c r="B51" s="24" t="s">
        <v>111</v>
      </c>
      <c r="C51" s="60" t="s">
        <v>70</v>
      </c>
      <c r="D51" s="39">
        <v>435</v>
      </c>
      <c r="E51" s="29">
        <f>360+240</f>
        <v>600</v>
      </c>
      <c r="F51" s="29"/>
      <c r="G51" s="29"/>
      <c r="H51" s="18"/>
      <c r="I51" s="18"/>
      <c r="J51" s="18"/>
      <c r="K51" s="18"/>
      <c r="L51" s="18"/>
      <c r="M51" s="19"/>
      <c r="N51" s="18"/>
      <c r="O51" s="36"/>
      <c r="P51" s="81"/>
      <c r="Q51" s="42">
        <f t="shared" si="0"/>
        <v>1035</v>
      </c>
      <c r="R51" s="39"/>
      <c r="S51" s="36"/>
      <c r="T51" s="42">
        <f t="shared" si="1"/>
        <v>1035</v>
      </c>
    </row>
    <row r="52" spans="1:20" ht="14.4" x14ac:dyDescent="0.3">
      <c r="A52" s="24">
        <v>101434</v>
      </c>
      <c r="B52" s="24" t="s">
        <v>112</v>
      </c>
      <c r="C52" s="60" t="s">
        <v>113</v>
      </c>
      <c r="D52" s="39">
        <v>435</v>
      </c>
      <c r="E52" s="29"/>
      <c r="F52" s="29"/>
      <c r="G52" s="29"/>
      <c r="H52" s="18"/>
      <c r="I52" s="18"/>
      <c r="J52" s="18"/>
      <c r="K52" s="18"/>
      <c r="L52" s="18"/>
      <c r="M52" s="19"/>
      <c r="N52" s="18"/>
      <c r="O52" s="36"/>
      <c r="P52" s="81"/>
      <c r="Q52" s="42">
        <f t="shared" si="0"/>
        <v>435</v>
      </c>
      <c r="R52" s="39"/>
      <c r="S52" s="36"/>
      <c r="T52" s="42">
        <f t="shared" si="1"/>
        <v>435</v>
      </c>
    </row>
    <row r="53" spans="1:20" ht="14.4" x14ac:dyDescent="0.3">
      <c r="A53" s="24">
        <v>101435</v>
      </c>
      <c r="B53" s="24" t="s">
        <v>114</v>
      </c>
      <c r="C53" s="60" t="s">
        <v>115</v>
      </c>
      <c r="D53" s="39">
        <v>435</v>
      </c>
      <c r="E53" s="29"/>
      <c r="F53" s="29"/>
      <c r="G53" s="29"/>
      <c r="H53" s="18"/>
      <c r="I53" s="18"/>
      <c r="J53" s="18"/>
      <c r="K53" s="18"/>
      <c r="L53" s="18"/>
      <c r="M53" s="19"/>
      <c r="N53" s="18"/>
      <c r="O53" s="36"/>
      <c r="P53" s="81"/>
      <c r="Q53" s="42">
        <f t="shared" si="0"/>
        <v>435</v>
      </c>
      <c r="R53" s="39"/>
      <c r="S53" s="36"/>
      <c r="T53" s="42">
        <f t="shared" si="1"/>
        <v>435</v>
      </c>
    </row>
    <row r="54" spans="1:20" ht="14.4" x14ac:dyDescent="0.3">
      <c r="A54" s="24">
        <v>101436</v>
      </c>
      <c r="B54" s="24" t="s">
        <v>116</v>
      </c>
      <c r="C54" s="60" t="s">
        <v>117</v>
      </c>
      <c r="D54" s="39">
        <v>435</v>
      </c>
      <c r="E54" s="29"/>
      <c r="F54" s="29"/>
      <c r="G54" s="29"/>
      <c r="H54" s="18"/>
      <c r="I54" s="18"/>
      <c r="J54" s="18"/>
      <c r="K54" s="18"/>
      <c r="L54" s="18"/>
      <c r="M54" s="19"/>
      <c r="N54" s="18"/>
      <c r="O54" s="36"/>
      <c r="P54" s="81"/>
      <c r="Q54" s="42">
        <f t="shared" si="0"/>
        <v>435</v>
      </c>
      <c r="R54" s="39"/>
      <c r="S54" s="36"/>
      <c r="T54" s="42">
        <f t="shared" si="1"/>
        <v>435</v>
      </c>
    </row>
    <row r="55" spans="1:20" ht="14.4" x14ac:dyDescent="0.3">
      <c r="A55" s="24">
        <v>101437</v>
      </c>
      <c r="B55" s="24" t="s">
        <v>118</v>
      </c>
      <c r="C55" s="60" t="s">
        <v>119</v>
      </c>
      <c r="D55" s="39">
        <v>435</v>
      </c>
      <c r="E55" s="29"/>
      <c r="F55" s="29"/>
      <c r="G55" s="29"/>
      <c r="H55" s="18"/>
      <c r="I55" s="18"/>
      <c r="J55" s="18"/>
      <c r="K55" s="18"/>
      <c r="L55" s="18"/>
      <c r="M55" s="19"/>
      <c r="N55" s="18"/>
      <c r="O55" s="36"/>
      <c r="P55" s="81"/>
      <c r="Q55" s="42">
        <f t="shared" si="0"/>
        <v>435</v>
      </c>
      <c r="R55" s="39"/>
      <c r="S55" s="36"/>
      <c r="T55" s="42">
        <f t="shared" si="1"/>
        <v>435</v>
      </c>
    </row>
    <row r="56" spans="1:20" ht="14.4" x14ac:dyDescent="0.3">
      <c r="A56" s="24">
        <v>101438</v>
      </c>
      <c r="B56" s="24" t="s">
        <v>120</v>
      </c>
      <c r="C56" s="60" t="s">
        <v>30</v>
      </c>
      <c r="D56" s="39">
        <v>435</v>
      </c>
      <c r="E56" s="29"/>
      <c r="F56" s="29"/>
      <c r="G56" s="29"/>
      <c r="H56" s="18"/>
      <c r="I56" s="18"/>
      <c r="J56" s="18"/>
      <c r="K56" s="18"/>
      <c r="L56" s="18"/>
      <c r="M56" s="19"/>
      <c r="N56" s="18"/>
      <c r="O56" s="36"/>
      <c r="P56" s="81"/>
      <c r="Q56" s="42">
        <f t="shared" si="0"/>
        <v>435</v>
      </c>
      <c r="R56" s="39"/>
      <c r="S56" s="36"/>
      <c r="T56" s="42">
        <f t="shared" si="1"/>
        <v>435</v>
      </c>
    </row>
    <row r="57" spans="1:20" ht="14.4" x14ac:dyDescent="0.3">
      <c r="A57" s="24">
        <v>101439</v>
      </c>
      <c r="B57" s="24" t="s">
        <v>121</v>
      </c>
      <c r="C57" s="60" t="s">
        <v>122</v>
      </c>
      <c r="D57" s="39">
        <v>435</v>
      </c>
      <c r="E57" s="29"/>
      <c r="F57" s="29"/>
      <c r="G57" s="29"/>
      <c r="H57" s="18"/>
      <c r="I57" s="18"/>
      <c r="J57" s="18"/>
      <c r="K57" s="18"/>
      <c r="L57" s="18"/>
      <c r="M57" s="19"/>
      <c r="N57" s="18"/>
      <c r="O57" s="36"/>
      <c r="P57" s="81"/>
      <c r="Q57" s="42">
        <f t="shared" si="0"/>
        <v>435</v>
      </c>
      <c r="R57" s="39"/>
      <c r="S57" s="36"/>
      <c r="T57" s="42">
        <f t="shared" si="1"/>
        <v>435</v>
      </c>
    </row>
    <row r="58" spans="1:20" ht="14.4" x14ac:dyDescent="0.3">
      <c r="A58" s="24">
        <v>101440</v>
      </c>
      <c r="B58" s="24" t="s">
        <v>123</v>
      </c>
      <c r="C58" s="60" t="s">
        <v>124</v>
      </c>
      <c r="D58" s="39">
        <v>435</v>
      </c>
      <c r="E58" s="29"/>
      <c r="F58" s="29"/>
      <c r="G58" s="29"/>
      <c r="H58" s="18"/>
      <c r="I58" s="18"/>
      <c r="J58" s="18"/>
      <c r="K58" s="18"/>
      <c r="L58" s="18"/>
      <c r="M58" s="19"/>
      <c r="N58" s="18"/>
      <c r="O58" s="36"/>
      <c r="P58" s="81"/>
      <c r="Q58" s="42">
        <f t="shared" si="0"/>
        <v>435</v>
      </c>
      <c r="R58" s="39"/>
      <c r="S58" s="36"/>
      <c r="T58" s="42">
        <f t="shared" si="1"/>
        <v>435</v>
      </c>
    </row>
    <row r="59" spans="1:20" ht="15" thickBot="1" x14ac:dyDescent="0.35">
      <c r="A59" s="64">
        <v>101441</v>
      </c>
      <c r="B59" s="64" t="s">
        <v>125</v>
      </c>
      <c r="C59" s="65" t="s">
        <v>106</v>
      </c>
      <c r="D59" s="39">
        <v>435</v>
      </c>
      <c r="E59" s="29">
        <v>645</v>
      </c>
      <c r="F59" s="32"/>
      <c r="G59" s="32">
        <v>66.599999999999994</v>
      </c>
      <c r="H59" s="58"/>
      <c r="I59" s="58"/>
      <c r="J59" s="58"/>
      <c r="K59" s="58"/>
      <c r="L59" s="58"/>
      <c r="M59" s="67"/>
      <c r="N59" s="68"/>
      <c r="O59" s="69"/>
      <c r="P59" s="69"/>
      <c r="Q59" s="42">
        <f t="shared" si="0"/>
        <v>1146.5999999999999</v>
      </c>
      <c r="R59" s="39"/>
      <c r="S59" s="70"/>
      <c r="T59" s="43">
        <f t="shared" si="1"/>
        <v>1146.5999999999999</v>
      </c>
    </row>
    <row r="60" spans="1:20" ht="15" thickBot="1" x14ac:dyDescent="0.35">
      <c r="A60" s="71">
        <v>101556</v>
      </c>
      <c r="B60" s="71" t="s">
        <v>128</v>
      </c>
      <c r="C60" s="72" t="s">
        <v>129</v>
      </c>
      <c r="D60" s="39">
        <v>435</v>
      </c>
      <c r="E60" s="29"/>
      <c r="F60" s="74"/>
      <c r="G60" s="74"/>
      <c r="H60" s="58"/>
      <c r="I60" s="58"/>
      <c r="J60" s="58"/>
      <c r="K60" s="58"/>
      <c r="L60" s="58"/>
      <c r="M60" s="74"/>
      <c r="N60" s="58"/>
      <c r="O60" s="75"/>
      <c r="P60" s="75"/>
      <c r="Q60" s="42">
        <f t="shared" si="0"/>
        <v>435</v>
      </c>
      <c r="R60" s="73"/>
      <c r="S60" s="75"/>
      <c r="T60" s="43">
        <f t="shared" si="1"/>
        <v>435</v>
      </c>
    </row>
    <row r="61" spans="1:20" ht="15" thickBot="1" x14ac:dyDescent="0.35">
      <c r="A61" s="71">
        <v>101557</v>
      </c>
      <c r="B61" s="71" t="s">
        <v>130</v>
      </c>
      <c r="C61" s="72" t="s">
        <v>131</v>
      </c>
      <c r="D61" s="39">
        <v>435</v>
      </c>
      <c r="E61" s="29"/>
      <c r="F61" s="74"/>
      <c r="G61" s="74"/>
      <c r="H61" s="58"/>
      <c r="I61" s="58"/>
      <c r="J61" s="58"/>
      <c r="K61" s="58"/>
      <c r="L61" s="58"/>
      <c r="M61" s="74"/>
      <c r="N61" s="58"/>
      <c r="O61" s="75"/>
      <c r="P61" s="75"/>
      <c r="Q61" s="42">
        <f t="shared" si="0"/>
        <v>435</v>
      </c>
      <c r="R61" s="73"/>
      <c r="S61" s="75"/>
      <c r="T61" s="43">
        <f t="shared" si="1"/>
        <v>435</v>
      </c>
    </row>
    <row r="62" spans="1:20" ht="15" thickBot="1" x14ac:dyDescent="0.35">
      <c r="A62" s="71">
        <v>101555</v>
      </c>
      <c r="B62" s="71" t="s">
        <v>134</v>
      </c>
      <c r="C62" s="72" t="s">
        <v>135</v>
      </c>
      <c r="D62" s="39">
        <v>435</v>
      </c>
      <c r="E62" s="29"/>
      <c r="F62" s="74"/>
      <c r="G62" s="74"/>
      <c r="H62" s="58"/>
      <c r="I62" s="58"/>
      <c r="J62" s="58"/>
      <c r="K62" s="58"/>
      <c r="L62" s="58"/>
      <c r="M62" s="74"/>
      <c r="N62" s="58"/>
      <c r="O62" s="75"/>
      <c r="P62" s="75"/>
      <c r="Q62" s="42">
        <f t="shared" si="0"/>
        <v>435</v>
      </c>
      <c r="R62" s="73"/>
      <c r="S62" s="75"/>
      <c r="T62" s="43">
        <f t="shared" si="1"/>
        <v>435</v>
      </c>
    </row>
    <row r="63" spans="1:20" ht="15" thickBot="1" x14ac:dyDescent="0.35">
      <c r="A63" s="71"/>
      <c r="B63" s="102"/>
      <c r="C63" s="72"/>
      <c r="D63" s="73"/>
      <c r="E63" s="73"/>
      <c r="F63" s="74"/>
      <c r="G63" s="74"/>
      <c r="H63" s="58"/>
      <c r="I63" s="58"/>
      <c r="J63" s="58"/>
      <c r="K63" s="58"/>
      <c r="L63" s="58"/>
      <c r="M63" s="74"/>
      <c r="N63" s="58"/>
      <c r="O63" s="75"/>
      <c r="P63" s="75"/>
      <c r="Q63" s="42"/>
      <c r="R63" s="73"/>
      <c r="S63" s="75"/>
      <c r="T63" s="43"/>
    </row>
    <row r="64" spans="1:20" ht="13.8" thickBot="1" x14ac:dyDescent="0.3">
      <c r="A64" s="61"/>
      <c r="B64" s="62"/>
      <c r="C64" s="63"/>
      <c r="D64" s="53">
        <f>SUM(D6:D62)</f>
        <v>20413</v>
      </c>
      <c r="E64" s="53">
        <f t="shared" ref="E64:T64" si="2">SUM(E6:E62)</f>
        <v>9875</v>
      </c>
      <c r="F64" s="53">
        <f t="shared" si="2"/>
        <v>0</v>
      </c>
      <c r="G64" s="53">
        <f t="shared" si="2"/>
        <v>428.85</v>
      </c>
      <c r="H64" s="53">
        <f t="shared" si="2"/>
        <v>0</v>
      </c>
      <c r="I64" s="53">
        <f t="shared" si="2"/>
        <v>0</v>
      </c>
      <c r="J64" s="53">
        <f>SUM(J6:J63)</f>
        <v>138.1</v>
      </c>
      <c r="K64" s="53">
        <f t="shared" si="2"/>
        <v>0</v>
      </c>
      <c r="L64" s="53">
        <f t="shared" si="2"/>
        <v>0</v>
      </c>
      <c r="M64" s="53">
        <f t="shared" si="2"/>
        <v>225</v>
      </c>
      <c r="N64" s="53">
        <f t="shared" si="2"/>
        <v>0</v>
      </c>
      <c r="O64" s="53">
        <f t="shared" si="2"/>
        <v>0</v>
      </c>
      <c r="P64" s="53">
        <f t="shared" si="2"/>
        <v>0</v>
      </c>
      <c r="Q64" s="53">
        <f>SUM(Q6:Q62)</f>
        <v>31079.95</v>
      </c>
      <c r="R64" s="53">
        <f>SUM(R6:R62)</f>
        <v>-100</v>
      </c>
      <c r="S64" s="53">
        <f t="shared" si="2"/>
        <v>-25</v>
      </c>
      <c r="T64" s="53">
        <f t="shared" si="2"/>
        <v>30954.95</v>
      </c>
    </row>
    <row r="65" spans="2:20" x14ac:dyDescent="0.25">
      <c r="Q65" s="11">
        <f>SUM(D64:O64)</f>
        <v>31079.949999999997</v>
      </c>
      <c r="T65" s="11">
        <f>Q64+R64+S64</f>
        <v>30954.95</v>
      </c>
    </row>
    <row r="68" spans="2:20" x14ac:dyDescent="0.25">
      <c r="D68" s="6"/>
      <c r="H68" s="5"/>
      <c r="I68" s="5"/>
      <c r="J68" s="5"/>
      <c r="K68" s="5"/>
      <c r="L68" s="5"/>
      <c r="M68" s="5"/>
      <c r="N68" s="5"/>
    </row>
    <row r="69" spans="2:20" x14ac:dyDescent="0.25">
      <c r="D69" s="7"/>
      <c r="H69" s="8"/>
      <c r="I69" s="8"/>
      <c r="J69" s="8"/>
      <c r="K69" s="8"/>
      <c r="L69" s="8"/>
      <c r="M69" s="8"/>
      <c r="N69" s="8"/>
    </row>
    <row r="70" spans="2:20" x14ac:dyDescent="0.25">
      <c r="D70" s="7"/>
      <c r="H70" s="8"/>
      <c r="I70" s="8"/>
      <c r="J70" s="8"/>
      <c r="K70" s="8"/>
      <c r="L70" s="8"/>
      <c r="M70" s="8"/>
      <c r="N70" s="8"/>
    </row>
    <row r="71" spans="2:20" x14ac:dyDescent="0.25">
      <c r="D71" s="7"/>
      <c r="H71" s="9"/>
      <c r="I71" s="9"/>
      <c r="J71" s="9"/>
      <c r="K71" s="9"/>
      <c r="L71" s="9"/>
      <c r="M71" s="8"/>
      <c r="N71" s="9"/>
    </row>
    <row r="72" spans="2:20" x14ac:dyDescent="0.25">
      <c r="D72" s="7"/>
      <c r="H72" s="8"/>
      <c r="I72" s="8"/>
      <c r="J72" s="8"/>
      <c r="K72" s="8"/>
      <c r="L72" s="8"/>
      <c r="M72" s="8"/>
      <c r="N72" s="8"/>
    </row>
    <row r="73" spans="2:20" x14ac:dyDescent="0.25">
      <c r="D73" s="7"/>
      <c r="H73" s="8"/>
      <c r="I73" s="8"/>
      <c r="J73" s="8"/>
      <c r="K73" s="8"/>
      <c r="L73" s="8"/>
      <c r="M73" s="8"/>
      <c r="N73" s="8"/>
    </row>
    <row r="74" spans="2:20" x14ac:dyDescent="0.25">
      <c r="D74" s="7"/>
      <c r="H74" s="9"/>
      <c r="I74" s="9"/>
      <c r="J74" s="9"/>
      <c r="K74" s="9"/>
      <c r="L74" s="9"/>
      <c r="M74" s="8"/>
      <c r="N74" s="9"/>
    </row>
    <row r="75" spans="2:20" x14ac:dyDescent="0.25">
      <c r="D75" s="7"/>
    </row>
    <row r="76" spans="2:20" x14ac:dyDescent="0.25">
      <c r="B76" s="3"/>
      <c r="C76" s="3"/>
      <c r="D76" s="7"/>
    </row>
    <row r="77" spans="2:20" x14ac:dyDescent="0.25">
      <c r="B77" s="3"/>
      <c r="C77" s="3"/>
      <c r="D77" s="7"/>
    </row>
    <row r="78" spans="2:20" x14ac:dyDescent="0.25">
      <c r="B78" s="3"/>
      <c r="C78" s="3"/>
      <c r="D78" s="7"/>
    </row>
    <row r="79" spans="2:20" x14ac:dyDescent="0.25">
      <c r="B79" s="3"/>
      <c r="C79" s="3"/>
      <c r="D79" s="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12"/>
      <c r="R79" s="3"/>
      <c r="S79" s="3"/>
      <c r="T79" s="12"/>
    </row>
    <row r="80" spans="2:20" x14ac:dyDescent="0.25">
      <c r="B80" s="3"/>
      <c r="C80" s="3"/>
      <c r="D80" s="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2"/>
      <c r="R80" s="3"/>
      <c r="S80" s="3"/>
      <c r="T80" s="12"/>
    </row>
    <row r="81" spans="2:20" x14ac:dyDescent="0.25">
      <c r="B81" s="3"/>
      <c r="C81" s="3"/>
      <c r="D81" s="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12"/>
      <c r="R81" s="3"/>
      <c r="S81" s="3"/>
      <c r="T81" s="12"/>
    </row>
    <row r="82" spans="2:20" x14ac:dyDescent="0.25">
      <c r="B82" s="3"/>
      <c r="C82" s="3"/>
      <c r="D82" s="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12"/>
      <c r="R82" s="3"/>
      <c r="S82" s="3"/>
      <c r="T82" s="12"/>
    </row>
    <row r="83" spans="2:20" x14ac:dyDescent="0.25">
      <c r="B83" s="3"/>
      <c r="C83" s="3"/>
      <c r="D83" s="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12"/>
      <c r="R83" s="3"/>
      <c r="S83" s="3"/>
      <c r="T83" s="12"/>
    </row>
    <row r="84" spans="2:20" x14ac:dyDescent="0.25">
      <c r="B84" s="3"/>
      <c r="C84" s="3"/>
      <c r="D84" s="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12"/>
      <c r="R84" s="3"/>
      <c r="S84" s="3"/>
      <c r="T84" s="12"/>
    </row>
    <row r="85" spans="2:20" x14ac:dyDescent="0.25">
      <c r="B85" s="3"/>
      <c r="C85" s="3"/>
      <c r="D85" s="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12"/>
      <c r="R85" s="3"/>
      <c r="S85" s="3"/>
      <c r="T85" s="12"/>
    </row>
    <row r="86" spans="2:20" x14ac:dyDescent="0.25">
      <c r="B86" s="3"/>
      <c r="C86" s="3"/>
      <c r="D86" s="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12"/>
      <c r="R86" s="3"/>
      <c r="S86" s="3"/>
      <c r="T86" s="12"/>
    </row>
    <row r="87" spans="2:20" x14ac:dyDescent="0.25">
      <c r="B87" s="3"/>
      <c r="C87" s="3"/>
      <c r="D87" s="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12"/>
      <c r="R87" s="3"/>
      <c r="S87" s="3"/>
      <c r="T87" s="12"/>
    </row>
    <row r="88" spans="2:20" x14ac:dyDescent="0.25">
      <c r="D88" s="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12"/>
      <c r="R88" s="3"/>
      <c r="S88" s="3"/>
      <c r="T88" s="12"/>
    </row>
    <row r="89" spans="2:20" x14ac:dyDescent="0.25">
      <c r="D89" s="1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12"/>
      <c r="R89" s="3"/>
      <c r="S89" s="3"/>
      <c r="T89" s="12"/>
    </row>
    <row r="90" spans="2:20" x14ac:dyDescent="0.25">
      <c r="D90" s="1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12"/>
      <c r="R90" s="3"/>
      <c r="S90" s="3"/>
      <c r="T90" s="12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6f705f-3afe-4a63-b0ac-88bfb4dface3">
      <Terms xmlns="http://schemas.microsoft.com/office/infopath/2007/PartnerControls"/>
    </lcf76f155ced4ddcb4097134ff3c332f>
    <TaxCatchAll xmlns="d326ef2c-0081-4d8d-9a92-d2459582e6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A7C8657ACF04B89969787EE440661" ma:contentTypeVersion="16" ma:contentTypeDescription="Create a new document." ma:contentTypeScope="" ma:versionID="462466546955a861055b0c43b09a28be">
  <xsd:schema xmlns:xsd="http://www.w3.org/2001/XMLSchema" xmlns:xs="http://www.w3.org/2001/XMLSchema" xmlns:p="http://schemas.microsoft.com/office/2006/metadata/properties" xmlns:ns2="5e6f705f-3afe-4a63-b0ac-88bfb4dface3" xmlns:ns3="d326ef2c-0081-4d8d-9a92-d2459582e65f" targetNamespace="http://schemas.microsoft.com/office/2006/metadata/properties" ma:root="true" ma:fieldsID="bdcfa3e1e2eeacbbda0fb7e0f802f9ab" ns2:_="" ns3:_="">
    <xsd:import namespace="5e6f705f-3afe-4a63-b0ac-88bfb4dface3"/>
    <xsd:import namespace="d326ef2c-0081-4d8d-9a92-d2459582e6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f705f-3afe-4a63-b0ac-88bfb4dfa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e8b8dbd-fc24-4265-a2fa-4ca64bca61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6ef2c-0081-4d8d-9a92-d2459582e6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6254120-172f-4d93-b1a2-8b04dc69bf47}" ma:internalName="TaxCatchAll" ma:showField="CatchAllData" ma:web="d326ef2c-0081-4d8d-9a92-d2459582e6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CB8EF2-C520-4923-8F04-028723EE2B60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d485849-60e2-4430-b5da-6be14287c088"/>
    <ds:schemaRef ds:uri="5f4de26e-7229-4f1f-a2c1-5c6cb613735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43D676C-3142-4D7F-B586-A35ACD062C5D}"/>
</file>

<file path=customXml/itemProps3.xml><?xml version="1.0" encoding="utf-8"?>
<ds:datastoreItem xmlns:ds="http://schemas.openxmlformats.org/officeDocument/2006/customXml" ds:itemID="{20FF4BCB-D013-4AFB-87ED-D24BBE6C93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YTD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Gallegos</dc:creator>
  <cp:keywords/>
  <dc:description/>
  <cp:lastModifiedBy>Samantha Hanwell</cp:lastModifiedBy>
  <cp:revision/>
  <dcterms:created xsi:type="dcterms:W3CDTF">2019-06-24T16:28:19Z</dcterms:created>
  <dcterms:modified xsi:type="dcterms:W3CDTF">2026-07-23T12:48:58Z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0x010100EDBA7C8657ACF04B89969787EE440661</vt:lpwstr>
  </property>
  <property fmtid="{D5CDD505-2E9C-101B-9397-08002B2CF9AE}" pid="3" name="Order">
    <vt:r8>331800</vt:r8>
  </property>
  <property fmtid="{D5CDD505-2E9C-101B-9397-08002B2CF9AE}" pid="4" name="MediaServiceImageTags">
    <vt:lpwstr/>
  </property>
</Properties>
</file>